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50" yWindow="45" windowWidth="12150" windowHeight="10155"/>
  </bookViews>
  <sheets>
    <sheet name="Locali_ZoneTOT" sheetId="1" r:id="rId1"/>
  </sheets>
  <definedNames>
    <definedName name="_xlnm.Print_Area" localSheetId="0">Locali_ZoneTOT!$A$4:$D$36</definedName>
  </definedNames>
  <calcPr calcId="145621"/>
</workbook>
</file>

<file path=xl/calcChain.xml><?xml version="1.0" encoding="utf-8"?>
<calcChain xmlns="http://schemas.openxmlformats.org/spreadsheetml/2006/main">
  <c r="D411" i="1" l="1"/>
  <c r="C411" i="1"/>
  <c r="A2" i="1" l="1"/>
  <c r="D32" i="1" l="1"/>
  <c r="C32" i="1"/>
  <c r="D30" i="1"/>
  <c r="C30" i="1"/>
  <c r="D354" i="1" l="1"/>
  <c r="C354" i="1"/>
  <c r="C195" i="1" l="1"/>
  <c r="D195" i="1" l="1"/>
  <c r="C297" i="1" l="1"/>
  <c r="D73" i="1" l="1"/>
  <c r="C73" i="1"/>
  <c r="D70" i="1"/>
  <c r="C70" i="1"/>
  <c r="D67" i="1"/>
  <c r="C67" i="1"/>
  <c r="D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D414" i="1"/>
  <c r="C414" i="1"/>
  <c r="D407" i="1"/>
  <c r="C407" i="1"/>
  <c r="D395" i="1"/>
  <c r="C395" i="1"/>
  <c r="D77" i="1" l="1"/>
  <c r="C62" i="1"/>
  <c r="C77" i="1" s="1"/>
  <c r="D418" i="1"/>
  <c r="C418" i="1"/>
  <c r="D253" i="1" l="1"/>
  <c r="C253" i="1"/>
  <c r="D245" i="1"/>
  <c r="C245" i="1"/>
  <c r="D241" i="1"/>
  <c r="C241" i="1"/>
  <c r="D235" i="1"/>
  <c r="C235" i="1"/>
  <c r="C255" i="1" s="1"/>
  <c r="D255" i="1" l="1"/>
  <c r="D203" i="1"/>
  <c r="C203" i="1"/>
  <c r="D200" i="1"/>
  <c r="C200" i="1"/>
  <c r="C209" i="1" l="1"/>
  <c r="D209" i="1"/>
  <c r="D112" i="1" l="1"/>
  <c r="C112" i="1"/>
  <c r="D108" i="1"/>
  <c r="C108" i="1"/>
  <c r="D103" i="1"/>
  <c r="C103" i="1"/>
  <c r="D118" i="1" l="1"/>
  <c r="C118" i="1"/>
  <c r="D28" i="1" l="1"/>
  <c r="C28" i="1"/>
  <c r="D22" i="1"/>
  <c r="D36" i="1" s="1"/>
  <c r="D420" i="1" s="1"/>
  <c r="C22" i="1"/>
  <c r="C36" i="1" l="1"/>
  <c r="C420" i="1" s="1"/>
  <c r="C2" i="1" s="1"/>
</calcChain>
</file>

<file path=xl/sharedStrings.xml><?xml version="1.0" encoding="utf-8"?>
<sst xmlns="http://schemas.openxmlformats.org/spreadsheetml/2006/main" count="548" uniqueCount="319">
  <si>
    <t>concessione in uso di locali scolastici</t>
  </si>
  <si>
    <t>concessione in uso spazi multiuso</t>
  </si>
  <si>
    <t>concessione in uso particelle ortive</t>
  </si>
  <si>
    <t xml:space="preserve">concessione d'uso immobili per progetti di sviluppo di attività culturali ed economiche </t>
  </si>
  <si>
    <t>concessioni in uso di spazi diversi dai precedenti</t>
  </si>
  <si>
    <t>TOTALE CONCESSIONE IN USO DI LOCALI SCOLASTICI</t>
  </si>
  <si>
    <t>TOTALE CONCESSIONE IN USO SPAZI MULTIUSO</t>
  </si>
  <si>
    <t>scuola - Via Matteucci,  3   Milano</t>
  </si>
  <si>
    <t>scuola - Via Tajani, 12  Milano</t>
  </si>
  <si>
    <t>scuola - Via Pascal, 35   Milano</t>
  </si>
  <si>
    <t>scuola - Via Maniago, 30 Milano</t>
  </si>
  <si>
    <t>scuola - Via Carnia, 32  Milano</t>
  </si>
  <si>
    <t>scuola - Via Casati, 6 Milano</t>
  </si>
  <si>
    <t>scuola - Via Monteverdi, 6  Milano</t>
  </si>
  <si>
    <t>scuola - Via Cima, 15 Milano</t>
  </si>
  <si>
    <t>scuola - Via Clericetti, 22 Milano</t>
  </si>
  <si>
    <t>scuola - Via Feltre, 68/1 Milano</t>
  </si>
  <si>
    <t>scuola - Piazza Leonardo da Vinci, 2 Milano</t>
  </si>
  <si>
    <t>scuola - Via Pisacane, 13 Milano</t>
  </si>
  <si>
    <t>scuola  - Viale Romagna, 16/18 Milano</t>
  </si>
  <si>
    <t>scuola - Via Pini, 3 Milano</t>
  </si>
  <si>
    <t>scuola - Via Pisacane, 9 Milano</t>
  </si>
  <si>
    <t>scuola - Via Sacchini, 34 Milano</t>
  </si>
  <si>
    <t>scuola - Via San Gregorio, 5 Milano</t>
  </si>
  <si>
    <t>scuola - Via Porpora, 11 Milano</t>
  </si>
  <si>
    <t>scuola Via Stoppani, 1 Milano</t>
  </si>
  <si>
    <t>scuola Piazza Ascoli, 2 Milano</t>
  </si>
  <si>
    <t>scuola- Via Stoppani, 3 Milano</t>
  </si>
  <si>
    <t>Aula Consiliare - Via Sansovino, 9 Milano</t>
  </si>
  <si>
    <t xml:space="preserve">Auditorium - Via Valvassori Peroni, 56 Milano </t>
  </si>
  <si>
    <t>Palestra - Via Pini, 1 Milano</t>
  </si>
  <si>
    <t>Via Canelli Milano</t>
  </si>
  <si>
    <t>Via Rizzoli Milano</t>
  </si>
  <si>
    <t>Primaria Via Martinengo 36 (palestra e aula)</t>
  </si>
  <si>
    <t>Secondaria  Via Cova 5 (palestra)</t>
  </si>
  <si>
    <t>Primaria Via Decorati 10 (palestra)</t>
  </si>
  <si>
    <t>Primaria Via Monte Piana 11  (palestra e aula)</t>
  </si>
  <si>
    <t>Secondaria Via Mincio 21 (palestra)</t>
  </si>
  <si>
    <t>Secondaria Via Bezzecca 20 (palestra)</t>
  </si>
  <si>
    <t>Primaria Via Monte Velino 2/4 (palestra e aula)</t>
  </si>
  <si>
    <t xml:space="preserve">Primaria Via Oglio 20 (palestra) </t>
  </si>
  <si>
    <t>Primaria Via Polesine 12/14 (palestra)</t>
  </si>
  <si>
    <t>Secondaria Monte Popera 12 (palestra e aula)</t>
  </si>
  <si>
    <t>Primaria Viale Mugello 5 (palestra e aula)</t>
  </si>
  <si>
    <t>Primaria Via Morosini 11/13 (palestra e aula)</t>
  </si>
  <si>
    <t>Secondaria Via De Andreis 10 (palestra e aula)</t>
  </si>
  <si>
    <t>€. 1.918,60</t>
  </si>
  <si>
    <t>Primaria Va Mezzofanti 23 (palestra e aula)</t>
  </si>
  <si>
    <t>Secondaria Via Dalmazia 4 (palestra e aula)</t>
  </si>
  <si>
    <t>Primaria Via Ravenna 15   (palestra)</t>
  </si>
  <si>
    <t>Primaria Via Colletta 49/51 (palestra e aula)</t>
  </si>
  <si>
    <t>Sala Centro Civico Viale Ungheria n. 29</t>
  </si>
  <si>
    <t>Area compresa tra le Vie Monte Cimone - Bonfadini - Varsavia - Fg 532 - Mapp. 1</t>
  </si>
  <si>
    <t>INTROITI PER CANONI DI CONCESSIONE IN USO DI LOCALI E AREE GESTITI DAI SETTORI ZONA</t>
  </si>
  <si>
    <t xml:space="preserve">Palestra Scuola Media Via Dei Guarneri n. 21 - Milano </t>
  </si>
  <si>
    <t>Palestra Scuola Elementare Via  W. Ferrari n. 6 - Milano</t>
  </si>
  <si>
    <t>Aula/Palestra  Scuola Media  Via Tabacchi n. 15/a - Milano</t>
  </si>
  <si>
    <t xml:space="preserve">Palestra Scuola Media Via Arcadia n. 24 - Milano </t>
  </si>
  <si>
    <t>Palestra  Scuola Media  Via Boifava n. 52      Milano</t>
  </si>
  <si>
    <t>Palestra Scuola Elementare Via Arcadia n. 22 - Milano</t>
  </si>
  <si>
    <t xml:space="preserve">Palestre  Scuola Elementare Via Feraboli n. 44 - Milano </t>
  </si>
  <si>
    <t>Palestra/Aule Scuola Elementare  Via Palmieri n. 24/26 - Milano</t>
  </si>
  <si>
    <t>Palestra/Aule Scuola Elementare                                           Via S. Giacomo n. 1 - Milano</t>
  </si>
  <si>
    <t>Aule Scuola  Elementare Via Pescarenico n. 6 - Milano</t>
  </si>
  <si>
    <t>Palestra/Aule Scuola  Elemenare Via Vallarsa n. 19 - Milano</t>
  </si>
  <si>
    <t>Palestra/Aule Scuola Elementare Via Brunacci n. 2/4  - Milano</t>
  </si>
  <si>
    <t>Palestra/Aule  Scuola Elementare Via  Gentilino n. 10/14 - Milano</t>
  </si>
  <si>
    <t>Palestra/Aule Scuola Media Via Heine n. 2 - Milano</t>
  </si>
  <si>
    <t>Aule Scuola Elementare Via Dei Bognetti n. 15 - Milano</t>
  </si>
  <si>
    <t>Palestra  Scuola Elementare Via  Antonini n. 50 - Milano</t>
  </si>
  <si>
    <t>Palestra Scuola Elementare Via  G. Romano n. 2 - Milano</t>
  </si>
  <si>
    <t>Palestra Scuola Elementare Via Bocconi n. 17 - Milano</t>
  </si>
  <si>
    <t>Palestra Scuola Media Via Vittadini n. 10 - Milano</t>
  </si>
  <si>
    <t>salone multiuso CAM Via Saponaro n. 30 - Milano</t>
  </si>
  <si>
    <t>salone multiuso CAM Viale  Tibaldi n. 41 - Milano</t>
  </si>
  <si>
    <t>salone multiuso CAM Via Palmieri 20 - Milano</t>
  </si>
  <si>
    <t>N. 66 particelle ortive Via Gratosoglio - Teresa Noce</t>
  </si>
  <si>
    <t>Scuola Primaria
via Anemoni, 8</t>
  </si>
  <si>
    <t>Scuola Primaria
via Barona, 70</t>
  </si>
  <si>
    <t>Scuola Primaria
via Bergognone, 2/4</t>
  </si>
  <si>
    <t>Scuola Primaria
via Crivelli, 3</t>
  </si>
  <si>
    <t>Scuola Secondaria
via Crivelli, 3</t>
  </si>
  <si>
    <t>Scuola Primaria
via De Nicola, 2</t>
  </si>
  <si>
    <t>Scuola Secondaria
via De Nicola, 40</t>
  </si>
  <si>
    <t>Scuola Primaria
via dei Narcisi, 2</t>
  </si>
  <si>
    <t>Scuola Primaria
via delle Foppette, 1</t>
  </si>
  <si>
    <t>Scuola Primaria
via Pestalozzi, 13</t>
  </si>
  <si>
    <t>Scuola Secondaria
via Rosalba Carriera, 12</t>
  </si>
  <si>
    <t>Scuola Primaria
via Salerno, 3</t>
  </si>
  <si>
    <t>Scuola Secondaria
via Salerno, 1</t>
  </si>
  <si>
    <t>Scuola Primaria
via San Colombano, 8</t>
  </si>
  <si>
    <t>Scuola Primaria
via Scrosati, 3</t>
  </si>
  <si>
    <t>Scuola Secondaria
via Scrosati, 3</t>
  </si>
  <si>
    <t>Scuola Primaria
via Tosi, 21</t>
  </si>
  <si>
    <t>Scuola Primaria
via Vespri Siciliani, 75</t>
  </si>
  <si>
    <t>Scuola Primaria
via Vigevano, 19</t>
  </si>
  <si>
    <t>Scuola Secondaria
via Zuara, 7</t>
  </si>
  <si>
    <t>Scuola Primaria
via Zuara, 9</t>
  </si>
  <si>
    <t>Ex-Fornace - Alzaia Naviglio Pavese n. 16 - Milano</t>
  </si>
  <si>
    <t>Spazio Culturale Seicentro via Savona n. 99 - Milano</t>
  </si>
  <si>
    <t>Salone CAM SAN Paolino -  via San Paolino 18 - Milano</t>
  </si>
  <si>
    <t>Salone CAM La Spezia-  via La Spezia 26/1 - Milano</t>
  </si>
  <si>
    <t>Orti Barona - via De Finetti/via Danusso -  Milano</t>
  </si>
  <si>
    <t>orti  Fontanili - via Gozzoli/via Parri - Milano</t>
  </si>
  <si>
    <t>Centro Polifunzionale "Angelo Valdameri" TRE CASTELLI, via Martinelli n. 53 - Milano</t>
  </si>
  <si>
    <t>Spazio Santi - via Santi 8 - Milano</t>
  </si>
  <si>
    <t>CENTRO“CASETTA ANEMONI”
Via degli Anemoni n. 6 - Milano</t>
  </si>
  <si>
    <t>Casetta Odazio - via Odazio 7 - Milano</t>
  </si>
  <si>
    <t>Scuola dell'infanzia via Appennini, 189</t>
  </si>
  <si>
    <t>Scuola dell'infanzia via Sapri, 25</t>
  </si>
  <si>
    <t>Scuola primaria via Brocchi, 5</t>
  </si>
  <si>
    <t>Scuola primaria via C. Da Castello, 10</t>
  </si>
  <si>
    <t>Scuola primaria via Cilea, 12</t>
  </si>
  <si>
    <t>Scuola primaria via Console Marcello, 9</t>
  </si>
  <si>
    <t>Scuola primaria via De Rossi, 2</t>
  </si>
  <si>
    <t>Scuola primaria via Delle Ande, 4</t>
  </si>
  <si>
    <t>Scuola primaria via Gattamelata, 35</t>
  </si>
  <si>
    <t>Scuola primaria via Graf, 70</t>
  </si>
  <si>
    <t>Scuola primaria via Mac Mahon, 100</t>
  </si>
  <si>
    <t>Scuola primaria via Magreglio, 1</t>
  </si>
  <si>
    <t>Scuola primaria via Mantegna, 10</t>
  </si>
  <si>
    <t>Scuola primaria via Moscati, 1</t>
  </si>
  <si>
    <t>Scuola primaria via Pareto, 26</t>
  </si>
  <si>
    <t>Scuola primaria p.za S.Maria Nascente, 30</t>
  </si>
  <si>
    <t>Scuola primaria via Trilussa, 10</t>
  </si>
  <si>
    <t>Scuola primaria  via Val Lagarina, 44</t>
  </si>
  <si>
    <t>Scuola primaria via Visconti, 16</t>
  </si>
  <si>
    <t>Scuola sec. di 1° grado via Borsa, 26</t>
  </si>
  <si>
    <t>Scuola sec. di 1° grado via C. da Castello, 9</t>
  </si>
  <si>
    <t>Scuola sec. di 1° grado via Gallarate, 15</t>
  </si>
  <si>
    <t>Scuola sec. di 1° grado via Graf, 74</t>
  </si>
  <si>
    <t>Scuola sec. di 1° grado via Linneo, 2</t>
  </si>
  <si>
    <t>Scuola sec. di 1° grado via Ojetti, 13</t>
  </si>
  <si>
    <t>Scuola sec. di 1° grado via Orsini, 25</t>
  </si>
  <si>
    <t>Scuola sec. di 1° grado via Pizzigoni, 9</t>
  </si>
  <si>
    <t>Scuola sec. di 1° grado via Quarenghi, 14</t>
  </si>
  <si>
    <t>Scuola sec. di 1° grado via Sapri, 50</t>
  </si>
  <si>
    <t>Scuola sec. di 1° grado via P. Uccello, 1/A</t>
  </si>
  <si>
    <t>Atrio Sala Consiliare C.d.Z. 8 via Quarenghi, 21</t>
  </si>
  <si>
    <t>CAM Lessona via Lessona, 20</t>
  </si>
  <si>
    <t>CAM Jacopino via Jacopino da Tradate, 9</t>
  </si>
  <si>
    <t>CAM Lampugnano via Lampugnano, 145</t>
  </si>
  <si>
    <t>CAM Pecetta via della Pecetta, 29</t>
  </si>
  <si>
    <t>Palestra Scuola Primaria Via Pianell 40</t>
  </si>
  <si>
    <t>Palestra Scuola Second. I° Viale Sarca 24</t>
  </si>
  <si>
    <t>Palestra  Scuola Second. I°  Via Sand 32</t>
  </si>
  <si>
    <t>Palestra Scuola Primaria Iseo 7</t>
  </si>
  <si>
    <t>Palestra Scuola Primaria Fabriano 4</t>
  </si>
  <si>
    <t>Palestra Scuola Primaria Crespi 1</t>
  </si>
  <si>
    <t>Palestra Scuola Sec. I° Pepe 40</t>
  </si>
  <si>
    <t>Palestra Scuola Primaria Via Dal Verme 10</t>
  </si>
  <si>
    <t>Palestra Scuola Sec. I° Via Crespi 40</t>
  </si>
  <si>
    <t>Palestra Scuola Sec. I° Via Del Volga 3</t>
  </si>
  <si>
    <t>Palestra Scuola Primaria Via Dora Baltea 16</t>
  </si>
  <si>
    <t>Palestra Scuola Primaria Via Dei Braschi 12</t>
  </si>
  <si>
    <t>Palestra Scuola Primaria Via Scialoia 19</t>
  </si>
  <si>
    <t>Palestra Scuola Sec. I° Via Scialoia 21</t>
  </si>
  <si>
    <t>Palestra Scuola Sec. I° Ple Istria 11</t>
  </si>
  <si>
    <t>Palestra Scuola Primaria Via Veglia 80</t>
  </si>
  <si>
    <t>Palestra Scuola Primaria Via Da Bussero 9</t>
  </si>
  <si>
    <t>Palestra Scuola Sec. I° Via Asturie 1</t>
  </si>
  <si>
    <t>Palestra Scuola Primaria Via T. Mann  8</t>
  </si>
  <si>
    <t>Palestra Scuola Primaria Via Passerini 8</t>
  </si>
  <si>
    <t>Palestra Scuola Primaria Via Cesari 38</t>
  </si>
  <si>
    <t>Palestra Scuola Primaria Via Gabbro 6</t>
  </si>
  <si>
    <t>Palestra Scuola Sec. I° Via Gabbro 6/a</t>
  </si>
  <si>
    <t>Palestra Scuola Primaria P. Gasparri 6</t>
  </si>
  <si>
    <t>Aula Viale Sarca 24</t>
  </si>
  <si>
    <t>Aula Primaria Iseo 7</t>
  </si>
  <si>
    <t>Aula second.  Via Sand 32</t>
  </si>
  <si>
    <t>Aula Magna Prim. Crespi 1</t>
  </si>
  <si>
    <t>Aula Primaria Via Dei Braschi 12</t>
  </si>
  <si>
    <t>Aula Magna Primaria Via Dora Baltea 16</t>
  </si>
  <si>
    <t>Aula Primaria Via Scialoia 19</t>
  </si>
  <si>
    <t>Aula Sec. Via Scialoia 21</t>
  </si>
  <si>
    <t>Aula Primaria Via Veglia 80</t>
  </si>
  <si>
    <t>Palestra Scuola Sec. I° Maffucci</t>
  </si>
  <si>
    <t>Aula Scuola Primaria di Via Guicciardi 1</t>
  </si>
  <si>
    <t>Aula Scuola Primaria di Vle Bodio</t>
  </si>
  <si>
    <t>Auditorium Cassina Anna - Via Sant'Arnaldo 17</t>
  </si>
  <si>
    <t xml:space="preserve">Cassina Anna Rustico Lato Est - Via Sant'Arnaldo 17 </t>
  </si>
  <si>
    <t>Cassina Anna Rustico Lato Ovest - Via Sant'Arnaldo 17</t>
  </si>
  <si>
    <t>Palestrina Cassina Anna - Via Sant'Arnaldo 17</t>
  </si>
  <si>
    <t>Cassina Anna Anfiteatro</t>
  </si>
  <si>
    <t>Auditorium Vle Ca' Granda 19</t>
  </si>
  <si>
    <t>Salone Villa Litta - Vle Affori 21</t>
  </si>
  <si>
    <t>Sala di Via Empoli 9/2</t>
  </si>
  <si>
    <t>Sala Teatro CAM- Via Ciriè 9</t>
  </si>
  <si>
    <t>Palestra CAM - Via Ciriè 9</t>
  </si>
  <si>
    <t>Locali Villa Viva - Vle Affori 21</t>
  </si>
  <si>
    <r>
      <rPr>
        <b/>
        <sz val="11"/>
        <color theme="1"/>
        <rFont val="Calibri"/>
        <family val="2"/>
        <scheme val="minor"/>
      </rPr>
      <t xml:space="preserve">Anfiteatro Martesana  </t>
    </r>
    <r>
      <rPr>
        <sz val="11"/>
        <color theme="1"/>
        <rFont val="Calibri"/>
        <family val="2"/>
        <scheme val="minor"/>
      </rPr>
      <t>l.go Martiri Iracheni vittime del terrorismo 1</t>
    </r>
  </si>
  <si>
    <r>
      <rPr>
        <b/>
        <sz val="11"/>
        <color theme="1"/>
        <rFont val="Calibri"/>
        <family val="2"/>
        <scheme val="minor"/>
      </rPr>
      <t xml:space="preserve">"ex Chiesetta al parco Trotter"   </t>
    </r>
    <r>
      <rPr>
        <sz val="11"/>
        <color theme="1"/>
        <rFont val="Calibri"/>
        <family val="2"/>
        <scheme val="minor"/>
      </rPr>
      <t xml:space="preserve">                                           via E. Mosso 7</t>
    </r>
  </si>
  <si>
    <r>
      <rPr>
        <b/>
        <sz val="11"/>
        <color theme="1"/>
        <rFont val="Calibri"/>
        <family val="2"/>
        <scheme val="minor"/>
      </rPr>
      <t xml:space="preserve">Cascina Turro </t>
    </r>
    <r>
      <rPr>
        <sz val="11"/>
        <color theme="1"/>
        <rFont val="Calibri"/>
        <family val="2"/>
        <scheme val="minor"/>
      </rPr>
      <t xml:space="preserve">   Pz. Governo Provvisorio</t>
    </r>
  </si>
  <si>
    <t>Via Alghero</t>
  </si>
  <si>
    <t>SCUOLA-PIAZZA SICILIA,2-MI</t>
  </si>
  <si>
    <t>SCUOLA-VIA COLONNA,42-MI</t>
  </si>
  <si>
    <t>SCUOLA-VIA MILESI,4-MI</t>
  </si>
  <si>
    <t>SCUOLA-VIA A. DA BAGGIO,60-MI</t>
  </si>
  <si>
    <t>SCUOLA-VIA VITERBO,31-MI</t>
  </si>
  <si>
    <t>SCUOLA-VIA FFAA,279-MI</t>
  </si>
  <si>
    <t>SCUOLA-VIA LAMENNAIS,20-MI</t>
  </si>
  <si>
    <t>SCUOLA-VIA FFAA,65</t>
  </si>
  <si>
    <t>SCUOLA-VIA VALDAGNO,8-MI</t>
  </si>
  <si>
    <t>SCUOLA-VIA MOISE' LORIA,37-MI</t>
  </si>
  <si>
    <t>SCUOLA-VIA MAURI,10-MI</t>
  </si>
  <si>
    <t>SCUOLA-VIA MARTINETTI,25-MI</t>
  </si>
  <si>
    <t>SCUOLA-VIA RASORI,19-MI</t>
  </si>
  <si>
    <t>SCUOLA-VIA MASSAUA,5-MI</t>
  </si>
  <si>
    <t>SCUOLA-VIA S.GIUSTO,65-MI</t>
  </si>
  <si>
    <t>SCUOLA-VIA PISTOIA,30-MI</t>
  </si>
  <si>
    <t>SCUOLA-VIA MONTEBELDO,11-MI</t>
  </si>
  <si>
    <t>SCUOLA-VIA SALICI,2-MI</t>
  </si>
  <si>
    <t>SCUOLA-VIA BETULLE,17-MI</t>
  </si>
  <si>
    <t>SCUOLA-VIA CRIMEA,22-MI</t>
  </si>
  <si>
    <t>SCUOLA-VIA CONSTANT,19-MI</t>
  </si>
  <si>
    <t>SCUOLA-VIA AIRAGHI,42-MI</t>
  </si>
  <si>
    <t>SCUOLA-VIA DON GNOCCHI,25-MI</t>
  </si>
  <si>
    <t>SCUOLA-P.ZA AXUM,5-MI</t>
  </si>
  <si>
    <t>SCUOLA-VIA VAL D'INTELVI,11-MI</t>
  </si>
  <si>
    <t>SCUOLA-VIA PARAVIA,83-MI</t>
  </si>
  <si>
    <t>SCUOLA-VIA MUGGIANO,14-MI</t>
  </si>
  <si>
    <t>SCUOLA-VIA SILLA,150-MI</t>
  </si>
  <si>
    <t>GRANDE AUDITORIUM OLMI DI VIA DELLE BETULLE,39</t>
  </si>
  <si>
    <t>Parco delle Cave</t>
  </si>
  <si>
    <t>Via Mosca</t>
  </si>
  <si>
    <t>Via Don Gervasini</t>
  </si>
  <si>
    <t>Muggiano</t>
  </si>
  <si>
    <t>concessioni in uso di spazi diversi dai precedenti        BANCA DEL TEMPO</t>
  </si>
  <si>
    <t>LOCALE DI VIA DELLE BETULLE,39</t>
  </si>
  <si>
    <t>D.D.S. "G. B. Perasso"
via Bottego 4</t>
  </si>
  <si>
    <t>D.D.S. "G. B. Perasso" 
via San Mamete 11</t>
  </si>
  <si>
    <r>
      <t xml:space="preserve">TOTALE GENERALE PER TUTTE LE ZONE
</t>
    </r>
    <r>
      <rPr>
        <sz val="11"/>
        <color theme="1"/>
        <rFont val="Calibri"/>
        <family val="2"/>
        <scheme val="minor"/>
      </rPr>
      <t>importo comprensivo di I.V.A. ai sensi di legge</t>
    </r>
  </si>
  <si>
    <t xml:space="preserve">Settore Zona 1 </t>
  </si>
  <si>
    <t xml:space="preserve">TIPOLOGIA </t>
  </si>
  <si>
    <t>CONCESSIONI IN USO LOCALI SCOLASTICI</t>
  </si>
  <si>
    <t>CANONI PERCEPITI</t>
  </si>
  <si>
    <t>NUMERO CONTRATTI GESTITI</t>
  </si>
  <si>
    <t>DIREZIONE CENTRALE DECENTRAMENTO E SERVIZI AL CITTADINO
CANONI DI CONCESSIONE IN USO E LOCAZIONE ANNO 2014</t>
  </si>
  <si>
    <t>Scuola Secondaria di 1° Grado L.Majno 
Via Commenda 22/A - Milano</t>
  </si>
  <si>
    <t>Sede via Commenda, 22</t>
  </si>
  <si>
    <t>Scuola di via Quadronno 32</t>
  </si>
  <si>
    <t>Succursale C.so Porta Romana, 112</t>
  </si>
  <si>
    <t>Istituto Comprensivo Cavalieri 
Via Anco Marzio 9 - Milano</t>
  </si>
  <si>
    <t>Scuola Media via Anco Marzio, 9</t>
  </si>
  <si>
    <t>Scuola Primaria Via Ariberto, 14</t>
  </si>
  <si>
    <t>Istituto Comprensivo Statale G. Pascoli 
Via Rasori 19 - Milano</t>
  </si>
  <si>
    <t>Scuola di via Ruffini 4/6</t>
  </si>
  <si>
    <t>Istituto Comprensivo Statale
G.Giusti-C.D'Assisi  
Via Giusti 15 - Milano</t>
  </si>
  <si>
    <t>Sede via Giusti 15</t>
  </si>
  <si>
    <t>Scuola Primaria Via Palermo 7/9</t>
  </si>
  <si>
    <t>Scuola Media via Giusti 15/A</t>
  </si>
  <si>
    <t>Istituto Comprensivo Statale Cuoco -Sassi - Via Corridoni 34/36 - Milano</t>
  </si>
  <si>
    <t>Sede di via Corridoni 34/36 - Milano</t>
  </si>
  <si>
    <t>Civica Scuola Media A.Manzoni - Piazza XXV Aprile 8 - Milano</t>
  </si>
  <si>
    <t>Sede Piazza XXV Aprile 8 - Milano</t>
  </si>
  <si>
    <t>Istituto Comprensivo Statale Milano-Spiga - Via Santo Spirito 21 - Milano</t>
  </si>
  <si>
    <t>Scuola via Spiga 29</t>
  </si>
  <si>
    <t>Scuola via Solferino 52</t>
  </si>
  <si>
    <t>Scuola Bastioni di Porta Nuova 4</t>
  </si>
  <si>
    <t>CONCESSIONI IN USO SPAZI MULTIUSO</t>
  </si>
  <si>
    <t>Centro Aggregativo Multifunzionale  
CAM Garibaldi</t>
  </si>
  <si>
    <t>Via G. Strehler 2</t>
  </si>
  <si>
    <t>Centro Aggregativo Multifunzionale 
CAM Scalsasole</t>
  </si>
  <si>
    <t>Via Scaldasole 3/a</t>
  </si>
  <si>
    <t xml:space="preserve"> Centro Aggregativo Multifunzionale 
CAM Romana</t>
  </si>
  <si>
    <t>C.so di Porta Romana 116/b</t>
  </si>
  <si>
    <t xml:space="preserve"> Centro Aggregativo Multifunzionale 
CAM Gabelle</t>
  </si>
  <si>
    <t>Via San Marco 45</t>
  </si>
  <si>
    <t>-</t>
  </si>
  <si>
    <t xml:space="preserve">Settore Zona 2 </t>
  </si>
  <si>
    <t>Istituto Comprensivo Statale "I. Calvino"  Via Frigia 4  - Milano</t>
  </si>
  <si>
    <t>via Mattei 12</t>
  </si>
  <si>
    <t>via Carnovali 19</t>
  </si>
  <si>
    <t>via S. Uguzzone 10</t>
  </si>
  <si>
    <t>Isituto Comprensivo Statale  "P. e L. Pini"   
Via S. da Vemercate 14 - Milano</t>
  </si>
  <si>
    <t>via Cesalpino 38</t>
  </si>
  <si>
    <t>via s. Elembardo 4</t>
  </si>
  <si>
    <t>Istituto Comprensivo Statale 
"R. Franceschi" 
via Cagliero 20  Milano</t>
  </si>
  <si>
    <t>via Cagliero 20</t>
  </si>
  <si>
    <t>via Muzio 5</t>
  </si>
  <si>
    <t>viale Zara 96</t>
  </si>
  <si>
    <t>Istituto Comprensivo Statale   "Arbe-Zara"
viale Zara 96</t>
  </si>
  <si>
    <t>Istitito Comprensivo Statale  
"Casa del Sole"
 Via Giacosa 46 - Milano</t>
  </si>
  <si>
    <t>via Russo 27</t>
  </si>
  <si>
    <t>via Russo 23</t>
  </si>
  <si>
    <t>via Pontano 43</t>
  </si>
  <si>
    <t>via Giacosa 46</t>
  </si>
  <si>
    <t>Istituto Comprensivo Statale 
"Locatelli-Quasimodo"  
Via Veglia 80 - Milano</t>
  </si>
  <si>
    <t>via della Giustizia 6</t>
  </si>
  <si>
    <t>via Bottelli 1</t>
  </si>
  <si>
    <t>Istituto Comprensivo Statale "L. Galvani"
via Fara 32 - Milano</t>
  </si>
  <si>
    <t>via Galvani 7</t>
  </si>
  <si>
    <t>via Fara 32</t>
  </si>
  <si>
    <t>Direzione Didattica Statale "G.B. Perasso" - via Bottego, 4 - Milano</t>
  </si>
  <si>
    <t>TOTALE PARTICELLE ORTIVE</t>
  </si>
  <si>
    <t>CONCESSIONE D'USO IMMOBILI PER PROGETTI DI SVILUPPO 
DI ATTIVITA' CULTURALI E ECONOMICHE</t>
  </si>
  <si>
    <t>TOTALE CONCESSIONE D'USO IMMOBILI PER PROGETTI DI SVILUPPO DI ATTIVITA' CULTURALI E ECONOMICHE</t>
  </si>
  <si>
    <t xml:space="preserve">TOTALE CONCESSIONE IN USO SPAZI DIVERSI </t>
  </si>
  <si>
    <t xml:space="preserve">Settore Zona 3 </t>
  </si>
  <si>
    <t xml:space="preserve">Settore Zona 4 </t>
  </si>
  <si>
    <r>
      <t xml:space="preserve">TOTALE COMPLESSIVO SETTORE ZONA 3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</si>
  <si>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2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</si>
  <si>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1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</si>
  <si>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t>CONCESSIONE D'USO SPAZI MULTIUSO</t>
  </si>
  <si>
    <r>
      <t xml:space="preserve">TOTALE COMPLESSIVO SETTORE ZONA 4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</si>
  <si>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9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</si>
  <si>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8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</si>
  <si>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7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</si>
  <si>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6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</si>
  <si>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r>
      <t xml:space="preserve">TOTALE COMPLESSIVO SETTORE ZONA 5
</t>
    </r>
    <r>
      <rPr>
        <b/>
        <sz val="10"/>
        <color theme="1"/>
        <rFont val="Calibri"/>
        <family val="2"/>
        <scheme val="minor"/>
      </rPr>
      <t>importo comprensivo di I.V.A. ai sensi di legge</t>
    </r>
  </si>
  <si>
    <t xml:space="preserve">Settore Zona 5 </t>
  </si>
  <si>
    <t xml:space="preserve">Settore Zona 6 </t>
  </si>
  <si>
    <t>CONCESSIONI IN USO DI SPAZI DIVERSI DAI PRECEDENTI</t>
  </si>
  <si>
    <t xml:space="preserve">Settore Zona 7 </t>
  </si>
  <si>
    <t xml:space="preserve">Settore Zona 8 </t>
  </si>
  <si>
    <t>Settore Zona 9</t>
  </si>
  <si>
    <t>CONCESSIONI IN USO DI PARTICELLE ORTIVE</t>
  </si>
  <si>
    <t>Via Cascina dei Prati</t>
  </si>
  <si>
    <t>Via Sant'Arnaldo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</si>
</sst>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0;[Red]0"/>
    <numFmt numFmtId="166" formatCode="&quot;€&quot;\ #,##0.00;[Red]&quot;€&quot;\ #,##0.0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/>
  </cellStyleXfs>
  <cellXfs count="2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1" xfId="2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1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8" borderId="0" xfId="0" applyFill="1" applyBorder="1"/>
    <xf numFmtId="0" fontId="0" fillId="8" borderId="34" xfId="0" applyFill="1" applyBorder="1"/>
    <xf numFmtId="0" fontId="1" fillId="8" borderId="24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164" fontId="1" fillId="6" borderId="24" xfId="0" applyNumberFormat="1" applyFont="1" applyFill="1" applyBorder="1" applyAlignment="1">
      <alignment horizontal="center" vertical="center"/>
    </xf>
    <xf numFmtId="165" fontId="1" fillId="6" borderId="24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1" xfId="0" quotePrefix="1" applyNumberFormat="1" applyBorder="1" applyAlignment="1">
      <alignment horizontal="center"/>
    </xf>
    <xf numFmtId="0" fontId="0" fillId="8" borderId="27" xfId="0" applyFill="1" applyBorder="1"/>
    <xf numFmtId="0" fontId="0" fillId="8" borderId="31" xfId="0" applyFill="1" applyBorder="1"/>
    <xf numFmtId="0" fontId="1" fillId="8" borderId="20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64" fontId="0" fillId="0" borderId="1" xfId="0" quotePrefix="1" applyNumberFormat="1" applyFont="1" applyBorder="1" applyAlignment="1">
      <alignment horizontal="center" vertical="center"/>
    </xf>
    <xf numFmtId="165" fontId="0" fillId="0" borderId="1" xfId="0" quotePrefix="1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65" fontId="0" fillId="0" borderId="12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165" fontId="0" fillId="0" borderId="24" xfId="0" applyNumberFormat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164" fontId="1" fillId="6" borderId="1" xfId="0" quotePrefix="1" applyNumberFormat="1" applyFont="1" applyFill="1" applyBorder="1" applyAlignment="1">
      <alignment horizontal="center" vertical="center"/>
    </xf>
    <xf numFmtId="165" fontId="1" fillId="6" borderId="1" xfId="0" quotePrefix="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1" xfId="0" quotePrefix="1" applyNumberFormat="1" applyFont="1" applyFill="1" applyBorder="1" applyAlignment="1">
      <alignment horizontal="center" vertical="center"/>
    </xf>
    <xf numFmtId="165" fontId="1" fillId="0" borderId="1" xfId="0" quotePrefix="1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1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0" fillId="6" borderId="1" xfId="0" quotePrefix="1" applyNumberFormat="1" applyFont="1" applyFill="1" applyBorder="1" applyAlignment="1">
      <alignment horizontal="center" vertical="center"/>
    </xf>
    <xf numFmtId="165" fontId="0" fillId="6" borderId="1" xfId="0" quotePrefix="1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 indent="3"/>
    </xf>
    <xf numFmtId="0" fontId="0" fillId="0" borderId="28" xfId="0" applyFill="1" applyBorder="1" applyAlignment="1">
      <alignment horizontal="right" vertical="center" wrapText="1" indent="3"/>
    </xf>
    <xf numFmtId="164" fontId="0" fillId="0" borderId="20" xfId="0" applyNumberFormat="1" applyFill="1" applyBorder="1"/>
    <xf numFmtId="165" fontId="0" fillId="0" borderId="43" xfId="0" applyNumberFormat="1" applyFill="1" applyBorder="1"/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44" fontId="1" fillId="6" borderId="1" xfId="1" applyFon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5" fontId="0" fillId="6" borderId="12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5" fontId="0" fillId="6" borderId="20" xfId="0" applyNumberForma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165" fontId="1" fillId="6" borderId="12" xfId="0" applyNumberFormat="1" applyFont="1" applyFill="1" applyBorder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7" fontId="0" fillId="0" borderId="1" xfId="1" applyNumberFormat="1" applyFont="1" applyFill="1" applyBorder="1" applyAlignment="1">
      <alignment horizontal="center" vertical="center"/>
    </xf>
    <xf numFmtId="7" fontId="1" fillId="6" borderId="1" xfId="1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5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165" fontId="1" fillId="6" borderId="19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0" fillId="4" borderId="26" xfId="0" applyFill="1" applyBorder="1"/>
    <xf numFmtId="164" fontId="1" fillId="4" borderId="27" xfId="0" applyNumberFormat="1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7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right" vertical="center" wrapText="1"/>
    </xf>
    <xf numFmtId="0" fontId="0" fillId="4" borderId="30" xfId="0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0"/>
  <sheetViews>
    <sheetView tabSelected="1" topLeftCell="A406" zoomScale="85" zoomScaleNormal="85" workbookViewId="0">
      <selection activeCell="A413" sqref="A413:XFD413"/>
    </sheetView>
  </sheetViews>
  <sheetFormatPr defaultRowHeight="15" x14ac:dyDescent="0.25"/>
  <cols>
    <col min="1" max="1" width="40.5703125" customWidth="1"/>
    <col min="2" max="2" width="49" bestFit="1" customWidth="1"/>
    <col min="3" max="3" width="18.42578125" customWidth="1"/>
    <col min="4" max="4" width="16.28515625" customWidth="1"/>
  </cols>
  <sheetData>
    <row r="1" spans="1:5" ht="31.5" customHeight="1" thickBot="1" x14ac:dyDescent="0.3">
      <c r="A1" s="188" t="s">
        <v>53</v>
      </c>
      <c r="B1" s="189"/>
      <c r="C1" s="189"/>
      <c r="D1" s="189"/>
      <c r="E1" s="49"/>
    </row>
    <row r="2" spans="1:5" ht="33" customHeight="1" thickBot="1" x14ac:dyDescent="0.3">
      <c r="A2" s="201" t="str">
        <f>B420</f>
        <v>TOTALE GENERALE PER TUTTE LE ZONE
importo comprensivo di I.V.A. ai sensi di legge</v>
      </c>
      <c r="B2" s="202"/>
      <c r="C2" s="165">
        <f>C420</f>
        <v>379031.92</v>
      </c>
      <c r="D2" s="164"/>
    </row>
    <row r="3" spans="1:5" ht="12" customHeight="1" thickBot="1" x14ac:dyDescent="0.3">
      <c r="A3" s="54"/>
      <c r="B3" s="55"/>
      <c r="C3" s="53"/>
    </row>
    <row r="4" spans="1:5" ht="37.5" customHeight="1" thickBot="1" x14ac:dyDescent="0.3">
      <c r="A4" s="178" t="s">
        <v>237</v>
      </c>
      <c r="B4" s="179"/>
      <c r="C4" s="179"/>
      <c r="D4" s="180"/>
    </row>
    <row r="5" spans="1:5" ht="30.75" customHeight="1" thickBot="1" x14ac:dyDescent="0.3">
      <c r="A5" s="212" t="s">
        <v>232</v>
      </c>
      <c r="B5" s="213"/>
      <c r="C5" s="213"/>
      <c r="D5" s="214"/>
    </row>
    <row r="6" spans="1:5" ht="30.75" customHeight="1" thickBot="1" x14ac:dyDescent="0.3">
      <c r="A6" s="215" t="s">
        <v>233</v>
      </c>
      <c r="B6" s="216"/>
      <c r="C6" s="58"/>
      <c r="D6" s="59"/>
    </row>
    <row r="7" spans="1:5" ht="40.5" customHeight="1" thickBot="1" x14ac:dyDescent="0.3">
      <c r="A7" s="217" t="s">
        <v>234</v>
      </c>
      <c r="B7" s="218"/>
      <c r="C7" s="60" t="s">
        <v>235</v>
      </c>
      <c r="D7" s="61" t="s">
        <v>236</v>
      </c>
    </row>
    <row r="8" spans="1:5" ht="35.1" customHeight="1" x14ac:dyDescent="0.25">
      <c r="A8" s="219" t="s">
        <v>238</v>
      </c>
      <c r="B8" s="67" t="s">
        <v>239</v>
      </c>
      <c r="C8" s="131">
        <v>707.88</v>
      </c>
      <c r="D8" s="68">
        <v>5</v>
      </c>
    </row>
    <row r="9" spans="1:5" ht="35.1" customHeight="1" x14ac:dyDescent="0.25">
      <c r="A9" s="220"/>
      <c r="B9" s="67" t="s">
        <v>240</v>
      </c>
      <c r="C9" s="131">
        <v>3203.4</v>
      </c>
      <c r="D9" s="68">
        <v>12</v>
      </c>
    </row>
    <row r="10" spans="1:5" ht="35.1" customHeight="1" x14ac:dyDescent="0.25">
      <c r="A10" s="221"/>
      <c r="B10" s="67" t="s">
        <v>241</v>
      </c>
      <c r="C10" s="131">
        <v>1056</v>
      </c>
      <c r="D10" s="68">
        <v>2</v>
      </c>
    </row>
    <row r="11" spans="1:5" ht="30.75" customHeight="1" x14ac:dyDescent="0.25">
      <c r="A11" s="219" t="s">
        <v>242</v>
      </c>
      <c r="B11" s="67" t="s">
        <v>244</v>
      </c>
      <c r="C11" s="131">
        <v>1001.16</v>
      </c>
      <c r="D11" s="68">
        <v>6</v>
      </c>
    </row>
    <row r="12" spans="1:5" ht="30" customHeight="1" x14ac:dyDescent="0.25">
      <c r="A12" s="221"/>
      <c r="B12" s="67" t="s">
        <v>243</v>
      </c>
      <c r="C12" s="131">
        <v>96</v>
      </c>
      <c r="D12" s="68">
        <v>1</v>
      </c>
    </row>
    <row r="13" spans="1:5" ht="30.75" customHeight="1" x14ac:dyDescent="0.25">
      <c r="A13" s="69" t="s">
        <v>245</v>
      </c>
      <c r="B13" s="67" t="s">
        <v>246</v>
      </c>
      <c r="C13" s="131">
        <v>1334.52</v>
      </c>
      <c r="D13" s="68">
        <v>9</v>
      </c>
    </row>
    <row r="14" spans="1:5" ht="29.25" customHeight="1" x14ac:dyDescent="0.25">
      <c r="A14" s="219" t="s">
        <v>247</v>
      </c>
      <c r="B14" s="67" t="s">
        <v>250</v>
      </c>
      <c r="C14" s="131">
        <v>1104</v>
      </c>
      <c r="D14" s="68">
        <v>3</v>
      </c>
    </row>
    <row r="15" spans="1:5" ht="30.75" customHeight="1" x14ac:dyDescent="0.25">
      <c r="A15" s="220"/>
      <c r="B15" s="67" t="s">
        <v>249</v>
      </c>
      <c r="C15" s="131">
        <v>1133.04</v>
      </c>
      <c r="D15" s="68">
        <v>9</v>
      </c>
    </row>
    <row r="16" spans="1:5" ht="29.25" customHeight="1" x14ac:dyDescent="0.25">
      <c r="A16" s="221"/>
      <c r="B16" s="67" t="s">
        <v>248</v>
      </c>
      <c r="C16" s="131">
        <v>1342.44</v>
      </c>
      <c r="D16" s="68">
        <v>6</v>
      </c>
    </row>
    <row r="17" spans="1:4" ht="25.5" customHeight="1" x14ac:dyDescent="0.25">
      <c r="A17" s="69" t="s">
        <v>251</v>
      </c>
      <c r="B17" s="67" t="s">
        <v>252</v>
      </c>
      <c r="C17" s="131">
        <v>1994.4</v>
      </c>
      <c r="D17" s="68">
        <v>9</v>
      </c>
    </row>
    <row r="18" spans="1:4" ht="25.5" customHeight="1" x14ac:dyDescent="0.25">
      <c r="A18" s="52" t="s">
        <v>253</v>
      </c>
      <c r="B18" s="67" t="s">
        <v>254</v>
      </c>
      <c r="C18" s="131">
        <v>480</v>
      </c>
      <c r="D18" s="68">
        <v>2</v>
      </c>
    </row>
    <row r="19" spans="1:4" ht="25.5" customHeight="1" x14ac:dyDescent="0.25">
      <c r="A19" s="222" t="s">
        <v>255</v>
      </c>
      <c r="B19" s="67" t="s">
        <v>256</v>
      </c>
      <c r="C19" s="131">
        <v>480</v>
      </c>
      <c r="D19" s="68">
        <v>1</v>
      </c>
    </row>
    <row r="20" spans="1:4" ht="25.5" customHeight="1" x14ac:dyDescent="0.25">
      <c r="A20" s="223"/>
      <c r="B20" s="67" t="s">
        <v>257</v>
      </c>
      <c r="C20" s="131">
        <v>576</v>
      </c>
      <c r="D20" s="68">
        <v>1</v>
      </c>
    </row>
    <row r="21" spans="1:4" ht="25.5" customHeight="1" thickBot="1" x14ac:dyDescent="0.3">
      <c r="A21" s="224"/>
      <c r="B21" s="67" t="s">
        <v>258</v>
      </c>
      <c r="C21" s="131">
        <v>480</v>
      </c>
      <c r="D21" s="68">
        <v>1</v>
      </c>
    </row>
    <row r="22" spans="1:4" ht="30.75" customHeight="1" thickBot="1" x14ac:dyDescent="0.3">
      <c r="A22" s="50"/>
      <c r="B22" s="66" t="s">
        <v>5</v>
      </c>
      <c r="C22" s="62">
        <f>SUM(C8:C21)</f>
        <v>14988.84</v>
      </c>
      <c r="D22" s="63">
        <f>SUM(D8:D21)</f>
        <v>67</v>
      </c>
    </row>
    <row r="23" spans="1:4" ht="48.75" customHeight="1" thickBot="1" x14ac:dyDescent="0.3">
      <c r="A23" s="225" t="s">
        <v>259</v>
      </c>
      <c r="B23" s="226"/>
      <c r="C23" s="60" t="s">
        <v>235</v>
      </c>
      <c r="D23" s="61" t="s">
        <v>236</v>
      </c>
    </row>
    <row r="24" spans="1:4" ht="30.75" customHeight="1" x14ac:dyDescent="0.25">
      <c r="A24" s="70" t="s">
        <v>260</v>
      </c>
      <c r="B24" s="2" t="s">
        <v>261</v>
      </c>
      <c r="C24" s="131">
        <v>2201.81</v>
      </c>
      <c r="D24" s="68">
        <v>51</v>
      </c>
    </row>
    <row r="25" spans="1:4" ht="30.75" customHeight="1" x14ac:dyDescent="0.25">
      <c r="A25" s="52" t="s">
        <v>262</v>
      </c>
      <c r="B25" s="2" t="s">
        <v>263</v>
      </c>
      <c r="C25" s="131">
        <v>113.6</v>
      </c>
      <c r="D25" s="68">
        <v>8</v>
      </c>
    </row>
    <row r="26" spans="1:4" ht="30.75" customHeight="1" x14ac:dyDescent="0.25">
      <c r="A26" s="52" t="s">
        <v>264</v>
      </c>
      <c r="B26" s="2" t="s">
        <v>265</v>
      </c>
      <c r="C26" s="131">
        <v>31.7</v>
      </c>
      <c r="D26" s="68">
        <v>1</v>
      </c>
    </row>
    <row r="27" spans="1:4" ht="30.75" customHeight="1" thickBot="1" x14ac:dyDescent="0.3">
      <c r="A27" s="52" t="s">
        <v>266</v>
      </c>
      <c r="B27" s="51" t="s">
        <v>267</v>
      </c>
      <c r="C27" s="131">
        <v>81.900000000000006</v>
      </c>
      <c r="D27" s="68">
        <v>6</v>
      </c>
    </row>
    <row r="28" spans="1:4" ht="30.75" customHeight="1" thickBot="1" x14ac:dyDescent="0.3">
      <c r="A28" s="50"/>
      <c r="B28" s="66" t="s">
        <v>6</v>
      </c>
      <c r="C28" s="62">
        <f>SUM(C24:C27)</f>
        <v>2429.0099999999998</v>
      </c>
      <c r="D28" s="63">
        <f>SUM(D24:D27)</f>
        <v>66</v>
      </c>
    </row>
    <row r="29" spans="1:4" ht="30.75" customHeight="1" thickBot="1" x14ac:dyDescent="0.3">
      <c r="A29" s="168" t="s">
        <v>316</v>
      </c>
      <c r="B29" s="169"/>
      <c r="C29" s="71" t="s">
        <v>268</v>
      </c>
      <c r="D29" s="71" t="s">
        <v>268</v>
      </c>
    </row>
    <row r="30" spans="1:4" ht="30" customHeight="1" thickBot="1" x14ac:dyDescent="0.3">
      <c r="A30" s="57"/>
      <c r="B30" s="95" t="s">
        <v>294</v>
      </c>
      <c r="C30" s="64" t="str">
        <f>C29</f>
        <v>-</v>
      </c>
      <c r="D30" s="64" t="str">
        <f>D29</f>
        <v>-</v>
      </c>
    </row>
    <row r="31" spans="1:4" ht="30.75" customHeight="1" thickBot="1" x14ac:dyDescent="0.3">
      <c r="A31" s="166" t="s">
        <v>295</v>
      </c>
      <c r="B31" s="167"/>
      <c r="C31" s="71" t="s">
        <v>268</v>
      </c>
      <c r="D31" s="71" t="s">
        <v>268</v>
      </c>
    </row>
    <row r="32" spans="1:4" ht="35.1" customHeight="1" thickBot="1" x14ac:dyDescent="0.3">
      <c r="A32" s="57"/>
      <c r="B32" s="94" t="s">
        <v>296</v>
      </c>
      <c r="C32" s="64" t="str">
        <f>C31</f>
        <v>-</v>
      </c>
      <c r="D32" s="93" t="str">
        <f>D31</f>
        <v>-</v>
      </c>
    </row>
    <row r="33" spans="1:4" ht="30.75" customHeight="1" thickBot="1" x14ac:dyDescent="0.3">
      <c r="A33" s="168" t="s">
        <v>312</v>
      </c>
      <c r="B33" s="169"/>
      <c r="C33" s="71" t="s">
        <v>268</v>
      </c>
      <c r="D33" s="71" t="s">
        <v>268</v>
      </c>
    </row>
    <row r="34" spans="1:4" ht="30" customHeight="1" x14ac:dyDescent="0.25">
      <c r="A34" s="57"/>
      <c r="B34" s="99" t="s">
        <v>297</v>
      </c>
      <c r="C34" s="109" t="s">
        <v>268</v>
      </c>
      <c r="D34" s="110" t="s">
        <v>268</v>
      </c>
    </row>
    <row r="35" spans="1:4" ht="12" customHeight="1" thickBot="1" x14ac:dyDescent="0.3">
      <c r="A35" s="192"/>
      <c r="B35" s="193"/>
      <c r="C35" s="193"/>
      <c r="D35" s="194"/>
    </row>
    <row r="36" spans="1:4" ht="48" customHeight="1" thickBot="1" x14ac:dyDescent="0.3">
      <c r="A36" s="1"/>
      <c r="B36" s="66" t="s">
        <v>302</v>
      </c>
      <c r="C36" s="64">
        <f>SUM(C22,C28,C29,C31,C33)</f>
        <v>17417.849999999999</v>
      </c>
      <c r="D36" s="65">
        <f>SUM(D22,D28,D29,D31,D33)</f>
        <v>133</v>
      </c>
    </row>
    <row r="37" spans="1:4" ht="12" customHeight="1" thickBot="1" x14ac:dyDescent="0.3">
      <c r="A37" s="13"/>
      <c r="B37" s="14"/>
      <c r="C37" s="15"/>
      <c r="D37" s="16"/>
    </row>
    <row r="38" spans="1:4" ht="30.75" customHeight="1" thickBot="1" x14ac:dyDescent="0.3">
      <c r="A38" s="170" t="s">
        <v>269</v>
      </c>
      <c r="B38" s="171"/>
      <c r="C38" s="171"/>
      <c r="D38" s="172"/>
    </row>
    <row r="39" spans="1:4" ht="30.75" customHeight="1" thickBot="1" x14ac:dyDescent="0.3">
      <c r="A39" s="168" t="s">
        <v>233</v>
      </c>
      <c r="B39" s="169"/>
      <c r="C39" s="72"/>
      <c r="D39" s="73"/>
    </row>
    <row r="40" spans="1:4" ht="48" customHeight="1" thickBot="1" x14ac:dyDescent="0.3">
      <c r="A40" s="173" t="s">
        <v>234</v>
      </c>
      <c r="B40" s="174"/>
      <c r="C40" s="74" t="s">
        <v>235</v>
      </c>
      <c r="D40" s="75" t="s">
        <v>236</v>
      </c>
    </row>
    <row r="41" spans="1:4" ht="30" customHeight="1" x14ac:dyDescent="0.25">
      <c r="A41" s="175" t="s">
        <v>270</v>
      </c>
      <c r="B41" s="79" t="s">
        <v>272</v>
      </c>
      <c r="C41" s="131">
        <f>9*2*2.1</f>
        <v>37.800000000000004</v>
      </c>
      <c r="D41" s="68">
        <v>1</v>
      </c>
    </row>
    <row r="42" spans="1:4" ht="30" customHeight="1" x14ac:dyDescent="0.25">
      <c r="A42" s="227"/>
      <c r="B42" s="79" t="s">
        <v>271</v>
      </c>
      <c r="C42" s="131">
        <f>28*1.25*4</f>
        <v>140</v>
      </c>
      <c r="D42" s="68">
        <v>1</v>
      </c>
    </row>
    <row r="43" spans="1:4" ht="30" customHeight="1" x14ac:dyDescent="0.25">
      <c r="A43" s="227"/>
      <c r="B43" s="79" t="s">
        <v>273</v>
      </c>
      <c r="C43" s="131">
        <f>(31+28)*1.25*4</f>
        <v>295</v>
      </c>
      <c r="D43" s="68">
        <v>1</v>
      </c>
    </row>
    <row r="44" spans="1:4" ht="30" customHeight="1" x14ac:dyDescent="0.25">
      <c r="A44" s="227"/>
      <c r="B44" s="79" t="s">
        <v>273</v>
      </c>
      <c r="C44" s="131">
        <f>(26+29+30)*1.25*4</f>
        <v>425</v>
      </c>
      <c r="D44" s="68">
        <v>1</v>
      </c>
    </row>
    <row r="45" spans="1:4" ht="30" customHeight="1" thickBot="1" x14ac:dyDescent="0.3">
      <c r="A45" s="187"/>
      <c r="B45" s="81" t="s">
        <v>271</v>
      </c>
      <c r="C45" s="133">
        <f>31*4</f>
        <v>124</v>
      </c>
      <c r="D45" s="82">
        <v>1</v>
      </c>
    </row>
    <row r="46" spans="1:4" ht="30" customHeight="1" x14ac:dyDescent="0.25">
      <c r="A46" s="208" t="s">
        <v>274</v>
      </c>
      <c r="B46" s="83" t="s">
        <v>275</v>
      </c>
      <c r="C46" s="155">
        <f>(32*1.5*4)+(34*6*4)+(32*6*4)+918+16+528+520</f>
        <v>3758</v>
      </c>
      <c r="D46" s="84">
        <v>5</v>
      </c>
    </row>
    <row r="47" spans="1:4" ht="30" customHeight="1" thickBot="1" x14ac:dyDescent="0.3">
      <c r="A47" s="209"/>
      <c r="B47" s="81" t="s">
        <v>276</v>
      </c>
      <c r="C47" s="133">
        <f>29*4</f>
        <v>116</v>
      </c>
      <c r="D47" s="82">
        <v>1</v>
      </c>
    </row>
    <row r="48" spans="1:4" ht="30" customHeight="1" x14ac:dyDescent="0.25">
      <c r="A48" s="208" t="s">
        <v>277</v>
      </c>
      <c r="B48" s="83" t="s">
        <v>279</v>
      </c>
      <c r="C48" s="155">
        <f>(34*3*4)+(34*4*4)+(37*2*4)+(35*2*4)+(34*2*4)+182.7+776+272+264</f>
        <v>3294.7</v>
      </c>
      <c r="D48" s="84">
        <v>5</v>
      </c>
    </row>
    <row r="49" spans="1:4" ht="30" customHeight="1" thickBot="1" x14ac:dyDescent="0.3">
      <c r="A49" s="209"/>
      <c r="B49" s="81" t="s">
        <v>278</v>
      </c>
      <c r="C49" s="133">
        <f>3026+320+206.15+155.4+121.8+840+456</f>
        <v>5125.3500000000004</v>
      </c>
      <c r="D49" s="82">
        <v>7</v>
      </c>
    </row>
    <row r="50" spans="1:4" ht="48.75" customHeight="1" thickBot="1" x14ac:dyDescent="0.3">
      <c r="A50" s="85" t="s">
        <v>281</v>
      </c>
      <c r="B50" s="86" t="s">
        <v>280</v>
      </c>
      <c r="C50" s="156">
        <f>(60*2.5*4)+97.65+302</f>
        <v>999.65</v>
      </c>
      <c r="D50" s="87">
        <v>3</v>
      </c>
    </row>
    <row r="51" spans="1:4" ht="30" customHeight="1" x14ac:dyDescent="0.25">
      <c r="A51" s="208" t="s">
        <v>282</v>
      </c>
      <c r="B51" s="90" t="s">
        <v>286</v>
      </c>
      <c r="C51" s="155">
        <f>(27*2*2.3)+151.8+106.95+170.1+248</f>
        <v>801.05</v>
      </c>
      <c r="D51" s="84">
        <v>5</v>
      </c>
    </row>
    <row r="52" spans="1:4" ht="30" customHeight="1" x14ac:dyDescent="0.25">
      <c r="A52" s="211"/>
      <c r="B52" s="76" t="s">
        <v>285</v>
      </c>
      <c r="C52" s="131">
        <f>(32*3.25*4)+(29*2*4)+(32*5.25*4)+1380</f>
        <v>2700</v>
      </c>
      <c r="D52" s="68">
        <v>2</v>
      </c>
    </row>
    <row r="53" spans="1:4" ht="30" customHeight="1" x14ac:dyDescent="0.25">
      <c r="A53" s="211"/>
      <c r="B53" s="76" t="s">
        <v>284</v>
      </c>
      <c r="C53" s="131">
        <f>(60*3*4)+(31*4)+465+195.92+256</f>
        <v>1760.92</v>
      </c>
      <c r="D53" s="68">
        <v>4</v>
      </c>
    </row>
    <row r="54" spans="1:4" ht="30" customHeight="1" thickBot="1" x14ac:dyDescent="0.3">
      <c r="A54" s="209"/>
      <c r="B54" s="91" t="s">
        <v>283</v>
      </c>
      <c r="C54" s="133">
        <f>(29*1.5*4)+120+300</f>
        <v>594</v>
      </c>
      <c r="D54" s="82">
        <v>3</v>
      </c>
    </row>
    <row r="55" spans="1:4" ht="30" customHeight="1" x14ac:dyDescent="0.25">
      <c r="A55" s="208" t="s">
        <v>287</v>
      </c>
      <c r="B55" s="92" t="s">
        <v>288</v>
      </c>
      <c r="C55" s="155">
        <f>(29*4*4)+(64*5*4)+(31*4)+2600</f>
        <v>4468</v>
      </c>
      <c r="D55" s="84">
        <v>2</v>
      </c>
    </row>
    <row r="56" spans="1:4" ht="30" customHeight="1" x14ac:dyDescent="0.25">
      <c r="A56" s="211"/>
      <c r="B56" s="89" t="s">
        <v>289</v>
      </c>
      <c r="C56" s="131">
        <f>(31*1.5*4)+348+1988+112+1988</f>
        <v>4622</v>
      </c>
      <c r="D56" s="68">
        <v>5</v>
      </c>
    </row>
    <row r="57" spans="1:4" ht="30" customHeight="1" thickBot="1" x14ac:dyDescent="0.3">
      <c r="A57" s="209"/>
      <c r="B57" s="91" t="s">
        <v>288</v>
      </c>
      <c r="C57" s="133">
        <f>50*6*4</f>
        <v>1200</v>
      </c>
      <c r="D57" s="82">
        <v>1</v>
      </c>
    </row>
    <row r="58" spans="1:4" ht="30" customHeight="1" x14ac:dyDescent="0.25">
      <c r="A58" s="208" t="s">
        <v>290</v>
      </c>
      <c r="B58" s="92" t="s">
        <v>292</v>
      </c>
      <c r="C58" s="155">
        <f>32*2*4</f>
        <v>256</v>
      </c>
      <c r="D58" s="84">
        <v>1</v>
      </c>
    </row>
    <row r="59" spans="1:4" ht="30" customHeight="1" thickBot="1" x14ac:dyDescent="0.3">
      <c r="A59" s="209"/>
      <c r="B59" s="91" t="s">
        <v>291</v>
      </c>
      <c r="C59" s="133">
        <f>58*4+116+180</f>
        <v>528</v>
      </c>
      <c r="D59" s="82">
        <v>3</v>
      </c>
    </row>
    <row r="60" spans="1:4" ht="30" customHeight="1" x14ac:dyDescent="0.25">
      <c r="A60" s="208" t="s">
        <v>293</v>
      </c>
      <c r="B60" s="88" t="s">
        <v>229</v>
      </c>
      <c r="C60" s="157">
        <f>(28+29+32+30)*(1.5*4)+112+112</f>
        <v>938</v>
      </c>
      <c r="D60" s="80">
        <v>3</v>
      </c>
    </row>
    <row r="61" spans="1:4" ht="42" customHeight="1" thickBot="1" x14ac:dyDescent="0.3">
      <c r="A61" s="210"/>
      <c r="B61" s="76" t="s">
        <v>230</v>
      </c>
      <c r="C61" s="131">
        <f>(28+29+32+28)*1.5*4</f>
        <v>702</v>
      </c>
      <c r="D61" s="68">
        <v>1</v>
      </c>
    </row>
    <row r="62" spans="1:4" ht="30" customHeight="1" thickBot="1" x14ac:dyDescent="0.3">
      <c r="A62" s="56"/>
      <c r="B62" s="66" t="s">
        <v>5</v>
      </c>
      <c r="C62" s="64">
        <f>SUM(C41:C61)</f>
        <v>32885.47</v>
      </c>
      <c r="D62" s="93">
        <f>SUM(D41:D61)</f>
        <v>56</v>
      </c>
    </row>
    <row r="63" spans="1:4" ht="54" customHeight="1" thickBot="1" x14ac:dyDescent="0.3">
      <c r="A63" s="166" t="s">
        <v>303</v>
      </c>
      <c r="B63" s="167"/>
      <c r="C63" s="96" t="s">
        <v>235</v>
      </c>
      <c r="D63" s="61" t="s">
        <v>236</v>
      </c>
    </row>
    <row r="64" spans="1:4" ht="30" customHeight="1" x14ac:dyDescent="0.25">
      <c r="A64" s="175" t="s">
        <v>1</v>
      </c>
      <c r="B64" s="4" t="s">
        <v>190</v>
      </c>
      <c r="C64" s="131">
        <v>1820.43</v>
      </c>
      <c r="D64" s="7">
        <v>2</v>
      </c>
    </row>
    <row r="65" spans="1:4" ht="30" customHeight="1" x14ac:dyDescent="0.25">
      <c r="A65" s="176"/>
      <c r="B65" s="2" t="s">
        <v>191</v>
      </c>
      <c r="C65" s="131">
        <v>426</v>
      </c>
      <c r="D65" s="7">
        <v>3</v>
      </c>
    </row>
    <row r="66" spans="1:4" ht="30" customHeight="1" thickBot="1" x14ac:dyDescent="0.3">
      <c r="A66" s="177"/>
      <c r="B66" s="9" t="s">
        <v>192</v>
      </c>
      <c r="C66" s="131">
        <v>0</v>
      </c>
      <c r="D66" s="68">
        <v>3</v>
      </c>
    </row>
    <row r="67" spans="1:4" ht="30" customHeight="1" thickBot="1" x14ac:dyDescent="0.3">
      <c r="A67" s="56"/>
      <c r="B67" s="66" t="s">
        <v>6</v>
      </c>
      <c r="C67" s="64">
        <f>SUM(C64:C66)</f>
        <v>2246.4300000000003</v>
      </c>
      <c r="D67" s="93">
        <f>SUM(D64:D66)</f>
        <v>8</v>
      </c>
    </row>
    <row r="68" spans="1:4" ht="45.75" customHeight="1" thickBot="1" x14ac:dyDescent="0.3">
      <c r="A68" s="168" t="s">
        <v>316</v>
      </c>
      <c r="B68" s="169"/>
      <c r="C68" s="60" t="s">
        <v>235</v>
      </c>
      <c r="D68" s="61" t="s">
        <v>236</v>
      </c>
    </row>
    <row r="69" spans="1:4" ht="30" customHeight="1" x14ac:dyDescent="0.25">
      <c r="A69" s="9" t="s">
        <v>2</v>
      </c>
      <c r="B69" s="9" t="s">
        <v>193</v>
      </c>
      <c r="C69" s="131">
        <v>1750.63</v>
      </c>
      <c r="D69" s="68">
        <v>30</v>
      </c>
    </row>
    <row r="70" spans="1:4" ht="30" customHeight="1" thickBot="1" x14ac:dyDescent="0.3">
      <c r="A70" s="56"/>
      <c r="B70" s="95" t="s">
        <v>294</v>
      </c>
      <c r="C70" s="64">
        <f>SUM(C69:C69)</f>
        <v>1750.63</v>
      </c>
      <c r="D70" s="93">
        <f>SUM(D69)</f>
        <v>30</v>
      </c>
    </row>
    <row r="71" spans="1:4" ht="54" customHeight="1" thickBot="1" x14ac:dyDescent="0.3">
      <c r="A71" s="166" t="s">
        <v>295</v>
      </c>
      <c r="B71" s="167"/>
      <c r="C71" s="60" t="s">
        <v>235</v>
      </c>
      <c r="D71" s="61" t="s">
        <v>236</v>
      </c>
    </row>
    <row r="72" spans="1:4" ht="30" customHeight="1" x14ac:dyDescent="0.25">
      <c r="A72" s="9" t="s">
        <v>3</v>
      </c>
      <c r="B72" s="4" t="s">
        <v>190</v>
      </c>
      <c r="C72" s="131">
        <v>5101.74</v>
      </c>
      <c r="D72" s="68">
        <v>1</v>
      </c>
    </row>
    <row r="73" spans="1:4" ht="35.1" customHeight="1" thickBot="1" x14ac:dyDescent="0.3">
      <c r="A73" s="56"/>
      <c r="B73" s="94" t="s">
        <v>296</v>
      </c>
      <c r="C73" s="64">
        <f>SUM(C72:C72)</f>
        <v>5101.74</v>
      </c>
      <c r="D73" s="93">
        <f>SUM(D72)</f>
        <v>1</v>
      </c>
    </row>
    <row r="74" spans="1:4" ht="30" customHeight="1" thickBot="1" x14ac:dyDescent="0.3">
      <c r="A74" s="168" t="s">
        <v>312</v>
      </c>
      <c r="B74" s="169"/>
      <c r="C74" s="77" t="s">
        <v>268</v>
      </c>
      <c r="D74" s="78" t="s">
        <v>268</v>
      </c>
    </row>
    <row r="75" spans="1:4" ht="30" customHeight="1" x14ac:dyDescent="0.25">
      <c r="A75" s="56"/>
      <c r="B75" s="99" t="s">
        <v>297</v>
      </c>
      <c r="C75" s="109" t="s">
        <v>268</v>
      </c>
      <c r="D75" s="110" t="s">
        <v>268</v>
      </c>
    </row>
    <row r="76" spans="1:4" s="105" customFormat="1" ht="12" customHeight="1" thickBot="1" x14ac:dyDescent="0.3">
      <c r="A76" s="56"/>
      <c r="B76" s="48"/>
      <c r="C76" s="103"/>
      <c r="D76" s="104"/>
    </row>
    <row r="77" spans="1:4" ht="44.25" customHeight="1" thickBot="1" x14ac:dyDescent="0.3">
      <c r="A77" s="97"/>
      <c r="B77" s="66" t="s">
        <v>301</v>
      </c>
      <c r="C77" s="64">
        <f>SUM(C62+C67+C70+C73)</f>
        <v>41984.27</v>
      </c>
      <c r="D77" s="65">
        <f>SUM(D62+D67+D70+D73)</f>
        <v>95</v>
      </c>
    </row>
    <row r="78" spans="1:4" ht="12" customHeight="1" thickBot="1" x14ac:dyDescent="0.3">
      <c r="A78" s="17"/>
      <c r="B78" s="18"/>
      <c r="C78" s="19"/>
      <c r="D78" s="20"/>
    </row>
    <row r="79" spans="1:4" ht="30.75" customHeight="1" thickBot="1" x14ac:dyDescent="0.3">
      <c r="A79" s="170" t="s">
        <v>298</v>
      </c>
      <c r="B79" s="171"/>
      <c r="C79" s="171"/>
      <c r="D79" s="172"/>
    </row>
    <row r="80" spans="1:4" ht="30.75" customHeight="1" thickBot="1" x14ac:dyDescent="0.3">
      <c r="A80" s="168" t="s">
        <v>233</v>
      </c>
      <c r="B80" s="169"/>
      <c r="C80" s="72"/>
      <c r="D80" s="73"/>
    </row>
    <row r="81" spans="1:4" ht="48" customHeight="1" thickBot="1" x14ac:dyDescent="0.3">
      <c r="A81" s="173" t="s">
        <v>234</v>
      </c>
      <c r="B81" s="174"/>
      <c r="C81" s="74" t="s">
        <v>235</v>
      </c>
      <c r="D81" s="75" t="s">
        <v>236</v>
      </c>
    </row>
    <row r="82" spans="1:4" ht="25.5" customHeight="1" x14ac:dyDescent="0.25">
      <c r="A82" s="175" t="s">
        <v>0</v>
      </c>
      <c r="B82" s="10" t="s">
        <v>7</v>
      </c>
      <c r="C82" s="154">
        <v>1801.3</v>
      </c>
      <c r="D82" s="98">
        <v>9</v>
      </c>
    </row>
    <row r="83" spans="1:4" ht="25.5" customHeight="1" x14ac:dyDescent="0.25">
      <c r="A83" s="176"/>
      <c r="B83" s="10" t="s">
        <v>8</v>
      </c>
      <c r="C83" s="154">
        <v>1191.4100000000001</v>
      </c>
      <c r="D83" s="98">
        <v>9</v>
      </c>
    </row>
    <row r="84" spans="1:4" ht="25.5" customHeight="1" x14ac:dyDescent="0.25">
      <c r="A84" s="176"/>
      <c r="B84" s="10" t="s">
        <v>9</v>
      </c>
      <c r="C84" s="154">
        <v>1738.27</v>
      </c>
      <c r="D84" s="98">
        <v>7</v>
      </c>
    </row>
    <row r="85" spans="1:4" ht="25.5" customHeight="1" x14ac:dyDescent="0.25">
      <c r="A85" s="176"/>
      <c r="B85" s="10" t="s">
        <v>10</v>
      </c>
      <c r="C85" s="154">
        <v>841.6</v>
      </c>
      <c r="D85" s="98">
        <v>3</v>
      </c>
    </row>
    <row r="86" spans="1:4" ht="25.5" customHeight="1" x14ac:dyDescent="0.25">
      <c r="A86" s="176"/>
      <c r="B86" s="10" t="s">
        <v>11</v>
      </c>
      <c r="C86" s="154">
        <v>1849</v>
      </c>
      <c r="D86" s="98">
        <v>6</v>
      </c>
    </row>
    <row r="87" spans="1:4" ht="25.5" customHeight="1" x14ac:dyDescent="0.25">
      <c r="A87" s="176"/>
      <c r="B87" s="10" t="s">
        <v>12</v>
      </c>
      <c r="C87" s="154">
        <v>2256.98</v>
      </c>
      <c r="D87" s="98">
        <v>18</v>
      </c>
    </row>
    <row r="88" spans="1:4" ht="25.5" customHeight="1" x14ac:dyDescent="0.25">
      <c r="A88" s="176"/>
      <c r="B88" s="10" t="s">
        <v>13</v>
      </c>
      <c r="C88" s="154">
        <v>4262.2</v>
      </c>
      <c r="D88" s="98">
        <v>4</v>
      </c>
    </row>
    <row r="89" spans="1:4" ht="25.5" customHeight="1" x14ac:dyDescent="0.25">
      <c r="A89" s="176"/>
      <c r="B89" s="10" t="s">
        <v>14</v>
      </c>
      <c r="C89" s="154">
        <v>338.7</v>
      </c>
      <c r="D89" s="98">
        <v>6</v>
      </c>
    </row>
    <row r="90" spans="1:4" ht="25.5" customHeight="1" x14ac:dyDescent="0.25">
      <c r="A90" s="176"/>
      <c r="B90" s="10" t="s">
        <v>15</v>
      </c>
      <c r="C90" s="154">
        <v>1131.96</v>
      </c>
      <c r="D90" s="98">
        <v>9</v>
      </c>
    </row>
    <row r="91" spans="1:4" ht="25.5" customHeight="1" x14ac:dyDescent="0.25">
      <c r="A91" s="176"/>
      <c r="B91" s="10" t="s">
        <v>16</v>
      </c>
      <c r="C91" s="154">
        <v>1926.08</v>
      </c>
      <c r="D91" s="98">
        <v>8</v>
      </c>
    </row>
    <row r="92" spans="1:4" ht="25.5" customHeight="1" x14ac:dyDescent="0.25">
      <c r="A92" s="176"/>
      <c r="B92" s="10" t="s">
        <v>17</v>
      </c>
      <c r="C92" s="154">
        <v>2636.44</v>
      </c>
      <c r="D92" s="98">
        <v>17</v>
      </c>
    </row>
    <row r="93" spans="1:4" ht="25.5" customHeight="1" x14ac:dyDescent="0.25">
      <c r="A93" s="176"/>
      <c r="B93" s="10" t="s">
        <v>18</v>
      </c>
      <c r="C93" s="154">
        <v>733.45</v>
      </c>
      <c r="D93" s="98">
        <v>6</v>
      </c>
    </row>
    <row r="94" spans="1:4" ht="25.5" customHeight="1" x14ac:dyDescent="0.25">
      <c r="A94" s="176"/>
      <c r="B94" s="9" t="s">
        <v>19</v>
      </c>
      <c r="C94" s="154">
        <v>3597.87</v>
      </c>
      <c r="D94" s="11">
        <v>13</v>
      </c>
    </row>
    <row r="95" spans="1:4" ht="25.5" customHeight="1" x14ac:dyDescent="0.25">
      <c r="A95" s="176"/>
      <c r="B95" s="9" t="s">
        <v>20</v>
      </c>
      <c r="C95" s="154">
        <v>3059.6</v>
      </c>
      <c r="D95" s="11">
        <v>11</v>
      </c>
    </row>
    <row r="96" spans="1:4" ht="25.5" customHeight="1" x14ac:dyDescent="0.25">
      <c r="A96" s="176"/>
      <c r="B96" s="9" t="s">
        <v>21</v>
      </c>
      <c r="C96" s="154">
        <v>3024.54</v>
      </c>
      <c r="D96" s="11">
        <v>17</v>
      </c>
    </row>
    <row r="97" spans="1:4" ht="25.5" customHeight="1" x14ac:dyDescent="0.25">
      <c r="A97" s="176"/>
      <c r="B97" s="9" t="s">
        <v>22</v>
      </c>
      <c r="C97" s="154">
        <v>633.6</v>
      </c>
      <c r="D97" s="11">
        <v>5</v>
      </c>
    </row>
    <row r="98" spans="1:4" ht="25.5" customHeight="1" x14ac:dyDescent="0.25">
      <c r="A98" s="176"/>
      <c r="B98" s="9" t="s">
        <v>23</v>
      </c>
      <c r="C98" s="154">
        <v>12.6</v>
      </c>
      <c r="D98" s="11">
        <v>1</v>
      </c>
    </row>
    <row r="99" spans="1:4" ht="25.5" customHeight="1" x14ac:dyDescent="0.25">
      <c r="A99" s="176"/>
      <c r="B99" s="9" t="s">
        <v>24</v>
      </c>
      <c r="C99" s="154">
        <v>429.6</v>
      </c>
      <c r="D99" s="11">
        <v>6</v>
      </c>
    </row>
    <row r="100" spans="1:4" ht="25.5" customHeight="1" x14ac:dyDescent="0.25">
      <c r="A100" s="176"/>
      <c r="B100" s="9" t="s">
        <v>25</v>
      </c>
      <c r="C100" s="154">
        <v>4855.71</v>
      </c>
      <c r="D100" s="11">
        <v>19</v>
      </c>
    </row>
    <row r="101" spans="1:4" ht="25.5" customHeight="1" x14ac:dyDescent="0.25">
      <c r="A101" s="176"/>
      <c r="B101" s="9" t="s">
        <v>26</v>
      </c>
      <c r="C101" s="154">
        <v>1077.3</v>
      </c>
      <c r="D101" s="11">
        <v>2</v>
      </c>
    </row>
    <row r="102" spans="1:4" ht="25.5" customHeight="1" thickBot="1" x14ac:dyDescent="0.3">
      <c r="A102" s="177"/>
      <c r="B102" s="9" t="s">
        <v>27</v>
      </c>
      <c r="C102" s="154">
        <v>27.6</v>
      </c>
      <c r="D102" s="11">
        <v>1</v>
      </c>
    </row>
    <row r="103" spans="1:4" ht="30" customHeight="1" thickBot="1" x14ac:dyDescent="0.3">
      <c r="A103" s="56"/>
      <c r="B103" s="66" t="s">
        <v>5</v>
      </c>
      <c r="C103" s="64">
        <f>SUM(C82:C102)</f>
        <v>37425.81</v>
      </c>
      <c r="D103" s="93">
        <f>SUM(D82:D102)</f>
        <v>177</v>
      </c>
    </row>
    <row r="104" spans="1:4" ht="54" customHeight="1" thickBot="1" x14ac:dyDescent="0.3">
      <c r="A104" s="166" t="s">
        <v>303</v>
      </c>
      <c r="B104" s="167"/>
      <c r="C104" s="96" t="s">
        <v>235</v>
      </c>
      <c r="D104" s="61" t="s">
        <v>236</v>
      </c>
    </row>
    <row r="105" spans="1:4" ht="25.5" customHeight="1" x14ac:dyDescent="0.25">
      <c r="A105" s="175" t="s">
        <v>1</v>
      </c>
      <c r="B105" s="9" t="s">
        <v>28</v>
      </c>
      <c r="C105" s="154">
        <v>981.53</v>
      </c>
      <c r="D105" s="11">
        <v>17</v>
      </c>
    </row>
    <row r="106" spans="1:4" ht="25.5" customHeight="1" x14ac:dyDescent="0.25">
      <c r="A106" s="176"/>
      <c r="B106" s="9" t="s">
        <v>29</v>
      </c>
      <c r="C106" s="154">
        <v>3756.43</v>
      </c>
      <c r="D106" s="11">
        <v>46</v>
      </c>
    </row>
    <row r="107" spans="1:4" ht="25.5" customHeight="1" thickBot="1" x14ac:dyDescent="0.3">
      <c r="A107" s="177"/>
      <c r="B107" s="9" t="s">
        <v>30</v>
      </c>
      <c r="C107" s="154">
        <v>10801.5</v>
      </c>
      <c r="D107" s="11">
        <v>14</v>
      </c>
    </row>
    <row r="108" spans="1:4" ht="30" customHeight="1" thickBot="1" x14ac:dyDescent="0.3">
      <c r="A108" s="56"/>
      <c r="B108" s="66" t="s">
        <v>6</v>
      </c>
      <c r="C108" s="64">
        <f>SUM(C105:C107)</f>
        <v>15539.46</v>
      </c>
      <c r="D108" s="93">
        <f>SUM(D105:D107)</f>
        <v>77</v>
      </c>
    </row>
    <row r="109" spans="1:4" ht="45.75" customHeight="1" thickBot="1" x14ac:dyDescent="0.3">
      <c r="A109" s="168" t="s">
        <v>316</v>
      </c>
      <c r="B109" s="169"/>
      <c r="C109" s="96" t="s">
        <v>235</v>
      </c>
      <c r="D109" s="61" t="s">
        <v>236</v>
      </c>
    </row>
    <row r="110" spans="1:4" ht="25.5" customHeight="1" x14ac:dyDescent="0.25">
      <c r="A110" s="175" t="s">
        <v>2</v>
      </c>
      <c r="B110" s="9" t="s">
        <v>31</v>
      </c>
      <c r="C110" s="154">
        <v>8562.61</v>
      </c>
      <c r="D110" s="11">
        <v>109</v>
      </c>
    </row>
    <row r="111" spans="1:4" ht="25.5" customHeight="1" x14ac:dyDescent="0.25">
      <c r="A111" s="177"/>
      <c r="B111" s="9" t="s">
        <v>32</v>
      </c>
      <c r="C111" s="154">
        <v>1315.78</v>
      </c>
      <c r="D111" s="11">
        <v>20</v>
      </c>
    </row>
    <row r="112" spans="1:4" ht="30" customHeight="1" thickBot="1" x14ac:dyDescent="0.3">
      <c r="A112" s="56"/>
      <c r="B112" s="95" t="s">
        <v>294</v>
      </c>
      <c r="C112" s="64">
        <f>SUM(C110:C111)</f>
        <v>9878.3900000000012</v>
      </c>
      <c r="D112" s="93">
        <f>SUM(D110:D111)</f>
        <v>129</v>
      </c>
    </row>
    <row r="113" spans="1:4" ht="38.25" customHeight="1" thickBot="1" x14ac:dyDescent="0.3">
      <c r="A113" s="166" t="s">
        <v>295</v>
      </c>
      <c r="B113" s="167"/>
      <c r="C113" s="77" t="s">
        <v>268</v>
      </c>
      <c r="D113" s="78" t="s">
        <v>268</v>
      </c>
    </row>
    <row r="114" spans="1:4" ht="40.5" customHeight="1" thickBot="1" x14ac:dyDescent="0.3">
      <c r="A114" s="56"/>
      <c r="B114" s="94" t="s">
        <v>296</v>
      </c>
      <c r="C114" s="100" t="s">
        <v>268</v>
      </c>
      <c r="D114" s="101" t="s">
        <v>268</v>
      </c>
    </row>
    <row r="115" spans="1:4" ht="25.5" customHeight="1" thickBot="1" x14ac:dyDescent="0.3">
      <c r="A115" s="168" t="s">
        <v>312</v>
      </c>
      <c r="B115" s="169"/>
      <c r="C115" s="77" t="s">
        <v>268</v>
      </c>
      <c r="D115" s="78" t="s">
        <v>268</v>
      </c>
    </row>
    <row r="116" spans="1:4" ht="30" customHeight="1" x14ac:dyDescent="0.25">
      <c r="A116" s="6"/>
      <c r="B116" s="99" t="s">
        <v>297</v>
      </c>
      <c r="C116" s="100" t="s">
        <v>268</v>
      </c>
      <c r="D116" s="101" t="s">
        <v>268</v>
      </c>
    </row>
    <row r="117" spans="1:4" ht="12" customHeight="1" thickBot="1" x14ac:dyDescent="0.3">
      <c r="A117" s="102"/>
      <c r="B117" s="48"/>
      <c r="C117" s="103"/>
      <c r="D117" s="104"/>
    </row>
    <row r="118" spans="1:4" ht="45" customHeight="1" thickBot="1" x14ac:dyDescent="0.3">
      <c r="A118" s="56"/>
      <c r="B118" s="66" t="s">
        <v>300</v>
      </c>
      <c r="C118" s="64">
        <f>SUM(C112,C108,C103)</f>
        <v>62843.659999999996</v>
      </c>
      <c r="D118" s="65">
        <f>SUM(D112,D108,D103)</f>
        <v>383</v>
      </c>
    </row>
    <row r="119" spans="1:4" ht="15.75" thickBot="1" x14ac:dyDescent="0.3">
      <c r="A119" s="3"/>
    </row>
    <row r="120" spans="1:4" ht="30.75" customHeight="1" thickBot="1" x14ac:dyDescent="0.3">
      <c r="A120" s="170" t="s">
        <v>299</v>
      </c>
      <c r="B120" s="171"/>
      <c r="C120" s="171"/>
      <c r="D120" s="172"/>
    </row>
    <row r="121" spans="1:4" ht="30.75" customHeight="1" thickBot="1" x14ac:dyDescent="0.3">
      <c r="A121" s="168" t="s">
        <v>233</v>
      </c>
      <c r="B121" s="169"/>
      <c r="C121" s="72"/>
      <c r="D121" s="73"/>
    </row>
    <row r="122" spans="1:4" ht="48" customHeight="1" thickBot="1" x14ac:dyDescent="0.3">
      <c r="A122" s="173" t="s">
        <v>234</v>
      </c>
      <c r="B122" s="174"/>
      <c r="C122" s="74" t="s">
        <v>235</v>
      </c>
      <c r="D122" s="75" t="s">
        <v>236</v>
      </c>
    </row>
    <row r="123" spans="1:4" ht="30" customHeight="1" x14ac:dyDescent="0.25">
      <c r="A123" s="195" t="s">
        <v>0</v>
      </c>
      <c r="B123" s="21" t="s">
        <v>33</v>
      </c>
      <c r="C123" s="106">
        <v>2291.06</v>
      </c>
      <c r="D123" s="107">
        <v>7</v>
      </c>
    </row>
    <row r="124" spans="1:4" ht="30" customHeight="1" x14ac:dyDescent="0.25">
      <c r="A124" s="196"/>
      <c r="B124" s="22" t="s">
        <v>34</v>
      </c>
      <c r="C124" s="108">
        <v>200</v>
      </c>
      <c r="D124" s="8">
        <v>1</v>
      </c>
    </row>
    <row r="125" spans="1:4" ht="30" customHeight="1" x14ac:dyDescent="0.25">
      <c r="A125" s="196"/>
      <c r="B125" s="23" t="s">
        <v>35</v>
      </c>
      <c r="C125" s="108">
        <v>816</v>
      </c>
      <c r="D125" s="8">
        <v>2</v>
      </c>
    </row>
    <row r="126" spans="1:4" ht="30" customHeight="1" x14ac:dyDescent="0.25">
      <c r="A126" s="196"/>
      <c r="B126" s="23" t="s">
        <v>36</v>
      </c>
      <c r="C126" s="108">
        <v>732</v>
      </c>
      <c r="D126" s="8">
        <v>5</v>
      </c>
    </row>
    <row r="127" spans="1:4" ht="30" customHeight="1" x14ac:dyDescent="0.25">
      <c r="A127" s="196"/>
      <c r="B127" s="23" t="s">
        <v>37</v>
      </c>
      <c r="C127" s="108">
        <v>408</v>
      </c>
      <c r="D127" s="8">
        <v>1</v>
      </c>
    </row>
    <row r="128" spans="1:4" ht="30" customHeight="1" x14ac:dyDescent="0.25">
      <c r="A128" s="196"/>
      <c r="B128" s="23" t="s">
        <v>38</v>
      </c>
      <c r="C128" s="108">
        <v>944</v>
      </c>
      <c r="D128" s="8">
        <v>1</v>
      </c>
    </row>
    <row r="129" spans="1:4" ht="30" customHeight="1" x14ac:dyDescent="0.25">
      <c r="A129" s="196"/>
      <c r="B129" s="23" t="s">
        <v>39</v>
      </c>
      <c r="C129" s="108">
        <v>496.8</v>
      </c>
      <c r="D129" s="8">
        <v>3</v>
      </c>
    </row>
    <row r="130" spans="1:4" ht="30" customHeight="1" x14ac:dyDescent="0.25">
      <c r="A130" s="196"/>
      <c r="B130" s="23" t="s">
        <v>40</v>
      </c>
      <c r="C130" s="108">
        <v>1298</v>
      </c>
      <c r="D130" s="8">
        <v>4</v>
      </c>
    </row>
    <row r="131" spans="1:4" ht="30" customHeight="1" x14ac:dyDescent="0.25">
      <c r="A131" s="196"/>
      <c r="B131" s="23" t="s">
        <v>41</v>
      </c>
      <c r="C131" s="108">
        <v>920</v>
      </c>
      <c r="D131" s="8">
        <v>2</v>
      </c>
    </row>
    <row r="132" spans="1:4" ht="30" customHeight="1" x14ac:dyDescent="0.25">
      <c r="A132" s="196"/>
      <c r="B132" s="23" t="s">
        <v>42</v>
      </c>
      <c r="C132" s="108">
        <v>441.11</v>
      </c>
      <c r="D132" s="8">
        <v>3</v>
      </c>
    </row>
    <row r="133" spans="1:4" ht="30" customHeight="1" x14ac:dyDescent="0.25">
      <c r="A133" s="196"/>
      <c r="B133" s="23" t="s">
        <v>43</v>
      </c>
      <c r="C133" s="108">
        <v>980.74</v>
      </c>
      <c r="D133" s="8">
        <v>3</v>
      </c>
    </row>
    <row r="134" spans="1:4" ht="30" customHeight="1" x14ac:dyDescent="0.25">
      <c r="A134" s="196"/>
      <c r="B134" s="23" t="s">
        <v>44</v>
      </c>
      <c r="C134" s="108">
        <v>2194.0100000000002</v>
      </c>
      <c r="D134" s="8">
        <v>9</v>
      </c>
    </row>
    <row r="135" spans="1:4" ht="30" customHeight="1" x14ac:dyDescent="0.25">
      <c r="A135" s="196"/>
      <c r="B135" s="23" t="s">
        <v>45</v>
      </c>
      <c r="C135" s="108" t="s">
        <v>46</v>
      </c>
      <c r="D135" s="8">
        <v>2</v>
      </c>
    </row>
    <row r="136" spans="1:4" ht="30" customHeight="1" x14ac:dyDescent="0.25">
      <c r="A136" s="196"/>
      <c r="B136" s="23" t="s">
        <v>47</v>
      </c>
      <c r="C136" s="108">
        <v>1054.03</v>
      </c>
      <c r="D136" s="8">
        <v>4</v>
      </c>
    </row>
    <row r="137" spans="1:4" ht="30" customHeight="1" x14ac:dyDescent="0.25">
      <c r="A137" s="196"/>
      <c r="B137" s="23" t="s">
        <v>48</v>
      </c>
      <c r="C137" s="108">
        <v>4394</v>
      </c>
      <c r="D137" s="8">
        <v>4</v>
      </c>
    </row>
    <row r="138" spans="1:4" ht="30" customHeight="1" x14ac:dyDescent="0.25">
      <c r="A138" s="196"/>
      <c r="B138" s="23" t="s">
        <v>49</v>
      </c>
      <c r="C138" s="108">
        <v>1706</v>
      </c>
      <c r="D138" s="8">
        <v>5</v>
      </c>
    </row>
    <row r="139" spans="1:4" ht="30" customHeight="1" thickBot="1" x14ac:dyDescent="0.3">
      <c r="A139" s="197"/>
      <c r="B139" s="23" t="s">
        <v>50</v>
      </c>
      <c r="C139" s="108">
        <v>1203</v>
      </c>
      <c r="D139" s="8">
        <v>5</v>
      </c>
    </row>
    <row r="140" spans="1:4" ht="35.1" customHeight="1" thickBot="1" x14ac:dyDescent="0.3">
      <c r="A140" s="57"/>
      <c r="B140" s="66" t="s">
        <v>5</v>
      </c>
      <c r="C140" s="136">
        <v>21997.35</v>
      </c>
      <c r="D140" s="137">
        <v>61</v>
      </c>
    </row>
    <row r="141" spans="1:4" ht="54" customHeight="1" thickBot="1" x14ac:dyDescent="0.3">
      <c r="A141" s="166" t="s">
        <v>303</v>
      </c>
      <c r="B141" s="167"/>
      <c r="C141" s="96" t="s">
        <v>235</v>
      </c>
      <c r="D141" s="61" t="s">
        <v>236</v>
      </c>
    </row>
    <row r="142" spans="1:4" ht="30" customHeight="1" thickBot="1" x14ac:dyDescent="0.3">
      <c r="A142" s="9" t="s">
        <v>1</v>
      </c>
      <c r="B142" s="4" t="s">
        <v>51</v>
      </c>
      <c r="C142" s="24">
        <v>1289.5999999999999</v>
      </c>
      <c r="D142" s="12">
        <v>4</v>
      </c>
    </row>
    <row r="143" spans="1:4" ht="35.1" customHeight="1" thickBot="1" x14ac:dyDescent="0.3">
      <c r="A143" s="57"/>
      <c r="B143" s="66" t="s">
        <v>6</v>
      </c>
      <c r="C143" s="138">
        <v>1289.5999999999999</v>
      </c>
      <c r="D143" s="137">
        <v>4</v>
      </c>
    </row>
    <row r="144" spans="1:4" ht="45.75" customHeight="1" thickBot="1" x14ac:dyDescent="0.3">
      <c r="A144" s="168" t="s">
        <v>316</v>
      </c>
      <c r="B144" s="169"/>
      <c r="C144" s="96" t="s">
        <v>235</v>
      </c>
      <c r="D144" s="61" t="s">
        <v>236</v>
      </c>
    </row>
    <row r="145" spans="1:4" ht="30" x14ac:dyDescent="0.25">
      <c r="A145" s="9" t="s">
        <v>2</v>
      </c>
      <c r="B145" s="9" t="s">
        <v>52</v>
      </c>
      <c r="C145" s="25">
        <v>4552.7</v>
      </c>
      <c r="D145" s="12">
        <v>52</v>
      </c>
    </row>
    <row r="146" spans="1:4" ht="35.1" customHeight="1" thickBot="1" x14ac:dyDescent="0.3">
      <c r="A146" s="57"/>
      <c r="B146" s="95" t="s">
        <v>294</v>
      </c>
      <c r="C146" s="136">
        <v>4552.7</v>
      </c>
      <c r="D146" s="137">
        <v>52</v>
      </c>
    </row>
    <row r="147" spans="1:4" ht="28.5" customHeight="1" thickBot="1" x14ac:dyDescent="0.3">
      <c r="A147" s="166" t="s">
        <v>295</v>
      </c>
      <c r="B147" s="167"/>
      <c r="C147" s="77" t="s">
        <v>268</v>
      </c>
      <c r="D147" s="78" t="s">
        <v>268</v>
      </c>
    </row>
    <row r="148" spans="1:4" ht="35.1" customHeight="1" thickBot="1" x14ac:dyDescent="0.3">
      <c r="A148" s="57"/>
      <c r="B148" s="94" t="s">
        <v>296</v>
      </c>
      <c r="C148" s="109" t="s">
        <v>268</v>
      </c>
      <c r="D148" s="110" t="s">
        <v>268</v>
      </c>
    </row>
    <row r="149" spans="1:4" ht="25.5" customHeight="1" thickBot="1" x14ac:dyDescent="0.3">
      <c r="A149" s="168" t="s">
        <v>312</v>
      </c>
      <c r="B149" s="169"/>
      <c r="C149" s="77" t="s">
        <v>268</v>
      </c>
      <c r="D149" s="78" t="s">
        <v>268</v>
      </c>
    </row>
    <row r="150" spans="1:4" ht="35.1" customHeight="1" x14ac:dyDescent="0.25">
      <c r="A150" s="6"/>
      <c r="B150" s="99" t="s">
        <v>297</v>
      </c>
      <c r="C150" s="109" t="s">
        <v>268</v>
      </c>
      <c r="D150" s="110" t="s">
        <v>268</v>
      </c>
    </row>
    <row r="151" spans="1:4" ht="12" customHeight="1" thickBot="1" x14ac:dyDescent="0.3">
      <c r="A151" s="102"/>
      <c r="B151" s="111"/>
      <c r="C151" s="5"/>
      <c r="D151" s="26"/>
    </row>
    <row r="152" spans="1:4" ht="45" customHeight="1" thickBot="1" x14ac:dyDescent="0.3">
      <c r="A152" s="57"/>
      <c r="B152" s="66" t="s">
        <v>304</v>
      </c>
      <c r="C152" s="64">
        <v>27839.65</v>
      </c>
      <c r="D152" s="93">
        <v>117</v>
      </c>
    </row>
    <row r="153" spans="1:4" ht="15.75" thickBot="1" x14ac:dyDescent="0.3"/>
    <row r="154" spans="1:4" ht="30.75" customHeight="1" thickBot="1" x14ac:dyDescent="0.3">
      <c r="A154" s="170" t="s">
        <v>310</v>
      </c>
      <c r="B154" s="171"/>
      <c r="C154" s="171"/>
      <c r="D154" s="172"/>
    </row>
    <row r="155" spans="1:4" ht="30.75" customHeight="1" thickBot="1" x14ac:dyDescent="0.3">
      <c r="A155" s="168" t="s">
        <v>233</v>
      </c>
      <c r="B155" s="169"/>
      <c r="C155" s="72"/>
      <c r="D155" s="73"/>
    </row>
    <row r="156" spans="1:4" ht="48" customHeight="1" thickBot="1" x14ac:dyDescent="0.3">
      <c r="A156" s="173" t="s">
        <v>234</v>
      </c>
      <c r="B156" s="174"/>
      <c r="C156" s="74" t="s">
        <v>235</v>
      </c>
      <c r="D156" s="75" t="s">
        <v>236</v>
      </c>
    </row>
    <row r="157" spans="1:4" ht="30" customHeight="1" x14ac:dyDescent="0.25">
      <c r="A157" s="203" t="s">
        <v>0</v>
      </c>
      <c r="B157" s="181" t="s">
        <v>54</v>
      </c>
      <c r="C157" s="152">
        <v>2547</v>
      </c>
      <c r="D157" s="27">
        <v>3</v>
      </c>
    </row>
    <row r="158" spans="1:4" ht="30" customHeight="1" x14ac:dyDescent="0.25">
      <c r="A158" s="204"/>
      <c r="B158" s="182"/>
      <c r="C158" s="152">
        <v>1003.6</v>
      </c>
      <c r="D158" s="11">
        <v>4</v>
      </c>
    </row>
    <row r="159" spans="1:4" ht="30" customHeight="1" x14ac:dyDescent="0.25">
      <c r="A159" s="204"/>
      <c r="B159" s="181" t="s">
        <v>55</v>
      </c>
      <c r="C159" s="152">
        <v>1898.6</v>
      </c>
      <c r="D159" s="11">
        <v>4</v>
      </c>
    </row>
    <row r="160" spans="1:4" ht="30" customHeight="1" x14ac:dyDescent="0.25">
      <c r="A160" s="204"/>
      <c r="B160" s="182"/>
      <c r="C160" s="152">
        <v>553.79999999999995</v>
      </c>
      <c r="D160" s="11">
        <v>4</v>
      </c>
    </row>
    <row r="161" spans="1:4" ht="30" customHeight="1" x14ac:dyDescent="0.25">
      <c r="A161" s="204"/>
      <c r="B161" s="199" t="s">
        <v>56</v>
      </c>
      <c r="C161" s="152">
        <v>3270</v>
      </c>
      <c r="D161" s="11">
        <v>3</v>
      </c>
    </row>
    <row r="162" spans="1:4" ht="30" customHeight="1" x14ac:dyDescent="0.25">
      <c r="A162" s="204"/>
      <c r="B162" s="200"/>
      <c r="C162" s="152">
        <v>10.92</v>
      </c>
      <c r="D162" s="11">
        <v>1</v>
      </c>
    </row>
    <row r="163" spans="1:4" ht="30" customHeight="1" x14ac:dyDescent="0.25">
      <c r="A163" s="204"/>
      <c r="B163" s="199" t="s">
        <v>57</v>
      </c>
      <c r="C163" s="152">
        <v>2034.6</v>
      </c>
      <c r="D163" s="11">
        <v>4</v>
      </c>
    </row>
    <row r="164" spans="1:4" ht="30" customHeight="1" x14ac:dyDescent="0.25">
      <c r="A164" s="204"/>
      <c r="B164" s="200"/>
      <c r="C164" s="152">
        <v>655.20000000000005</v>
      </c>
      <c r="D164" s="11">
        <v>5</v>
      </c>
    </row>
    <row r="165" spans="1:4" ht="30" customHeight="1" x14ac:dyDescent="0.25">
      <c r="A165" s="204"/>
      <c r="B165" s="181" t="s">
        <v>58</v>
      </c>
      <c r="C165" s="152">
        <v>588.4</v>
      </c>
      <c r="D165" s="11">
        <v>2</v>
      </c>
    </row>
    <row r="166" spans="1:4" ht="30" customHeight="1" x14ac:dyDescent="0.25">
      <c r="A166" s="204"/>
      <c r="B166" s="182"/>
      <c r="C166" s="152">
        <v>435.2</v>
      </c>
      <c r="D166" s="11">
        <v>4</v>
      </c>
    </row>
    <row r="167" spans="1:4" ht="30" customHeight="1" x14ac:dyDescent="0.25">
      <c r="A167" s="204"/>
      <c r="B167" s="181" t="s">
        <v>59</v>
      </c>
      <c r="C167" s="152">
        <v>2429.4</v>
      </c>
      <c r="D167" s="11">
        <v>4</v>
      </c>
    </row>
    <row r="168" spans="1:4" ht="30" customHeight="1" x14ac:dyDescent="0.25">
      <c r="A168" s="204"/>
      <c r="B168" s="182"/>
      <c r="C168" s="152">
        <v>694.8</v>
      </c>
      <c r="D168" s="11">
        <v>3</v>
      </c>
    </row>
    <row r="169" spans="1:4" ht="30" customHeight="1" x14ac:dyDescent="0.25">
      <c r="A169" s="204"/>
      <c r="B169" s="181" t="s">
        <v>60</v>
      </c>
      <c r="C169" s="152">
        <v>2556</v>
      </c>
      <c r="D169" s="11">
        <v>4</v>
      </c>
    </row>
    <row r="170" spans="1:4" ht="30" customHeight="1" x14ac:dyDescent="0.25">
      <c r="A170" s="204"/>
      <c r="B170" s="182"/>
      <c r="C170" s="152">
        <v>782</v>
      </c>
      <c r="D170" s="11">
        <v>5</v>
      </c>
    </row>
    <row r="171" spans="1:4" ht="30" customHeight="1" x14ac:dyDescent="0.25">
      <c r="A171" s="204"/>
      <c r="B171" s="181" t="s">
        <v>61</v>
      </c>
      <c r="C171" s="152">
        <v>1009.51</v>
      </c>
      <c r="D171" s="11">
        <v>7</v>
      </c>
    </row>
    <row r="172" spans="1:4" ht="30" customHeight="1" x14ac:dyDescent="0.25">
      <c r="A172" s="204"/>
      <c r="B172" s="182"/>
      <c r="C172" s="152">
        <v>208.92</v>
      </c>
      <c r="D172" s="11">
        <v>6</v>
      </c>
    </row>
    <row r="173" spans="1:4" ht="30" customHeight="1" x14ac:dyDescent="0.25">
      <c r="A173" s="204"/>
      <c r="B173" s="181" t="s">
        <v>62</v>
      </c>
      <c r="C173" s="152">
        <v>1045.25</v>
      </c>
      <c r="D173" s="11">
        <v>3</v>
      </c>
    </row>
    <row r="174" spans="1:4" ht="30" customHeight="1" x14ac:dyDescent="0.25">
      <c r="A174" s="204"/>
      <c r="B174" s="182"/>
      <c r="C174" s="152">
        <v>311</v>
      </c>
      <c r="D174" s="11">
        <v>6</v>
      </c>
    </row>
    <row r="175" spans="1:4" ht="30" customHeight="1" x14ac:dyDescent="0.25">
      <c r="A175" s="204"/>
      <c r="B175" s="181" t="s">
        <v>63</v>
      </c>
      <c r="C175" s="152">
        <v>280.04000000000002</v>
      </c>
      <c r="D175" s="11">
        <v>2</v>
      </c>
    </row>
    <row r="176" spans="1:4" ht="30" customHeight="1" x14ac:dyDescent="0.25">
      <c r="A176" s="204"/>
      <c r="B176" s="182"/>
      <c r="C176" s="152">
        <v>74.760000000000005</v>
      </c>
      <c r="D176" s="11">
        <v>2</v>
      </c>
    </row>
    <row r="177" spans="1:4" ht="30" customHeight="1" x14ac:dyDescent="0.25">
      <c r="A177" s="204"/>
      <c r="B177" s="181" t="s">
        <v>64</v>
      </c>
      <c r="C177" s="152">
        <v>1331.66</v>
      </c>
      <c r="D177" s="11">
        <v>5</v>
      </c>
    </row>
    <row r="178" spans="1:4" ht="30" customHeight="1" x14ac:dyDescent="0.25">
      <c r="A178" s="204"/>
      <c r="B178" s="182"/>
      <c r="C178" s="152">
        <v>578.99</v>
      </c>
      <c r="D178" s="11">
        <v>6</v>
      </c>
    </row>
    <row r="179" spans="1:4" ht="30" customHeight="1" x14ac:dyDescent="0.25">
      <c r="A179" s="204"/>
      <c r="B179" s="181" t="s">
        <v>65</v>
      </c>
      <c r="C179" s="152">
        <v>296</v>
      </c>
      <c r="D179" s="11">
        <v>3</v>
      </c>
    </row>
    <row r="180" spans="1:4" ht="30" customHeight="1" x14ac:dyDescent="0.25">
      <c r="A180" s="204"/>
      <c r="B180" s="182"/>
      <c r="C180" s="152">
        <v>213.68</v>
      </c>
      <c r="D180" s="11">
        <v>7</v>
      </c>
    </row>
    <row r="181" spans="1:4" ht="30" customHeight="1" x14ac:dyDescent="0.25">
      <c r="A181" s="204"/>
      <c r="B181" s="181" t="s">
        <v>66</v>
      </c>
      <c r="C181" s="152">
        <v>1176.03</v>
      </c>
      <c r="D181" s="11">
        <v>7</v>
      </c>
    </row>
    <row r="182" spans="1:4" ht="30" customHeight="1" x14ac:dyDescent="0.25">
      <c r="A182" s="204"/>
      <c r="B182" s="182"/>
      <c r="C182" s="152">
        <v>181.52</v>
      </c>
      <c r="D182" s="11">
        <v>5</v>
      </c>
    </row>
    <row r="183" spans="1:4" ht="30" customHeight="1" x14ac:dyDescent="0.25">
      <c r="A183" s="204"/>
      <c r="B183" s="181" t="s">
        <v>67</v>
      </c>
      <c r="C183" s="152">
        <v>783.4</v>
      </c>
      <c r="D183" s="11">
        <v>3</v>
      </c>
    </row>
    <row r="184" spans="1:4" ht="30" customHeight="1" x14ac:dyDescent="0.25">
      <c r="A184" s="204"/>
      <c r="B184" s="182"/>
      <c r="C184" s="152">
        <v>727.84</v>
      </c>
      <c r="D184" s="11">
        <v>5</v>
      </c>
    </row>
    <row r="185" spans="1:4" ht="30" customHeight="1" x14ac:dyDescent="0.25">
      <c r="A185" s="204"/>
      <c r="B185" s="181" t="s">
        <v>68</v>
      </c>
      <c r="C185" s="152">
        <v>38.43</v>
      </c>
      <c r="D185" s="11">
        <v>1</v>
      </c>
    </row>
    <row r="186" spans="1:4" ht="30" customHeight="1" x14ac:dyDescent="0.25">
      <c r="A186" s="204"/>
      <c r="B186" s="182"/>
      <c r="C186" s="152">
        <v>1576.17</v>
      </c>
      <c r="D186" s="11">
        <v>5</v>
      </c>
    </row>
    <row r="187" spans="1:4" ht="30" customHeight="1" x14ac:dyDescent="0.25">
      <c r="A187" s="204"/>
      <c r="B187" s="181" t="s">
        <v>69</v>
      </c>
      <c r="C187" s="152">
        <v>332.8</v>
      </c>
      <c r="D187" s="11">
        <v>1</v>
      </c>
    </row>
    <row r="188" spans="1:4" ht="30" customHeight="1" x14ac:dyDescent="0.25">
      <c r="A188" s="204"/>
      <c r="B188" s="182"/>
      <c r="C188" s="152">
        <v>422.84</v>
      </c>
      <c r="D188" s="11">
        <v>3</v>
      </c>
    </row>
    <row r="189" spans="1:4" ht="30" customHeight="1" x14ac:dyDescent="0.25">
      <c r="A189" s="204"/>
      <c r="B189" s="181" t="s">
        <v>70</v>
      </c>
      <c r="C189" s="152">
        <v>650.4</v>
      </c>
      <c r="D189" s="11">
        <v>2</v>
      </c>
    </row>
    <row r="190" spans="1:4" ht="30" customHeight="1" x14ac:dyDescent="0.25">
      <c r="A190" s="204"/>
      <c r="B190" s="182"/>
      <c r="C190" s="152">
        <v>194.16</v>
      </c>
      <c r="D190" s="11">
        <v>3</v>
      </c>
    </row>
    <row r="191" spans="1:4" ht="30" customHeight="1" x14ac:dyDescent="0.25">
      <c r="A191" s="204"/>
      <c r="B191" s="181" t="s">
        <v>71</v>
      </c>
      <c r="C191" s="77" t="s">
        <v>268</v>
      </c>
      <c r="D191" s="78" t="s">
        <v>268</v>
      </c>
    </row>
    <row r="192" spans="1:4" ht="30" customHeight="1" x14ac:dyDescent="0.25">
      <c r="A192" s="204"/>
      <c r="B192" s="182"/>
      <c r="C192" s="152">
        <v>170</v>
      </c>
      <c r="D192" s="11">
        <v>3</v>
      </c>
    </row>
    <row r="193" spans="1:4" ht="30" customHeight="1" x14ac:dyDescent="0.25">
      <c r="A193" s="204"/>
      <c r="B193" s="181" t="s">
        <v>72</v>
      </c>
      <c r="C193" s="152">
        <v>1072.8</v>
      </c>
      <c r="D193" s="11">
        <v>2</v>
      </c>
    </row>
    <row r="194" spans="1:4" ht="30" customHeight="1" thickBot="1" x14ac:dyDescent="0.3">
      <c r="A194" s="205"/>
      <c r="B194" s="182"/>
      <c r="C194" s="152">
        <v>404.16</v>
      </c>
      <c r="D194" s="11">
        <v>3</v>
      </c>
    </row>
    <row r="195" spans="1:4" ht="35.1" customHeight="1" thickBot="1" x14ac:dyDescent="0.3">
      <c r="A195" s="57"/>
      <c r="B195" s="66" t="s">
        <v>5</v>
      </c>
      <c r="C195" s="153">
        <f>SUM(C157:C194)</f>
        <v>32539.88</v>
      </c>
      <c r="D195" s="65">
        <f>SUM(D157:D194)</f>
        <v>140</v>
      </c>
    </row>
    <row r="196" spans="1:4" ht="54" customHeight="1" thickBot="1" x14ac:dyDescent="0.3">
      <c r="A196" s="166" t="s">
        <v>303</v>
      </c>
      <c r="B196" s="167"/>
      <c r="C196" s="96" t="s">
        <v>235</v>
      </c>
      <c r="D196" s="61" t="s">
        <v>236</v>
      </c>
    </row>
    <row r="197" spans="1:4" ht="30" customHeight="1" x14ac:dyDescent="0.25">
      <c r="A197" s="181" t="s">
        <v>1</v>
      </c>
      <c r="B197" s="28" t="s">
        <v>73</v>
      </c>
      <c r="C197" s="151">
        <v>553</v>
      </c>
      <c r="D197" s="11">
        <v>9</v>
      </c>
    </row>
    <row r="198" spans="1:4" ht="30" customHeight="1" x14ac:dyDescent="0.25">
      <c r="A198" s="183"/>
      <c r="B198" s="28" t="s">
        <v>74</v>
      </c>
      <c r="C198" s="151">
        <v>222</v>
      </c>
      <c r="D198" s="11">
        <v>4</v>
      </c>
    </row>
    <row r="199" spans="1:4" ht="30" customHeight="1" thickBot="1" x14ac:dyDescent="0.3">
      <c r="A199" s="182"/>
      <c r="B199" s="28" t="s">
        <v>75</v>
      </c>
      <c r="C199" s="151">
        <v>15</v>
      </c>
      <c r="D199" s="11">
        <v>1</v>
      </c>
    </row>
    <row r="200" spans="1:4" ht="35.1" customHeight="1" thickBot="1" x14ac:dyDescent="0.3">
      <c r="A200" s="57"/>
      <c r="B200" s="66" t="s">
        <v>6</v>
      </c>
      <c r="C200" s="153">
        <f>SUM(C197:C199)</f>
        <v>790</v>
      </c>
      <c r="D200" s="65">
        <f>SUM(D197:D199)</f>
        <v>14</v>
      </c>
    </row>
    <row r="201" spans="1:4" ht="45.75" customHeight="1" thickBot="1" x14ac:dyDescent="0.3">
      <c r="A201" s="168" t="s">
        <v>316</v>
      </c>
      <c r="B201" s="169"/>
      <c r="C201" s="96" t="s">
        <v>235</v>
      </c>
      <c r="D201" s="61" t="s">
        <v>236</v>
      </c>
    </row>
    <row r="202" spans="1:4" ht="38.25" customHeight="1" x14ac:dyDescent="0.25">
      <c r="A202" s="9" t="s">
        <v>2</v>
      </c>
      <c r="B202" s="9" t="s">
        <v>76</v>
      </c>
      <c r="C202" s="29">
        <v>4752</v>
      </c>
      <c r="D202" s="11">
        <v>66</v>
      </c>
    </row>
    <row r="203" spans="1:4" ht="35.1" customHeight="1" thickBot="1" x14ac:dyDescent="0.3">
      <c r="A203" s="57"/>
      <c r="B203" s="95" t="s">
        <v>294</v>
      </c>
      <c r="C203" s="139">
        <f>SUM(C202)</f>
        <v>4752</v>
      </c>
      <c r="D203" s="65">
        <f>SUM(D202)</f>
        <v>66</v>
      </c>
    </row>
    <row r="204" spans="1:4" ht="29.25" customHeight="1" thickBot="1" x14ac:dyDescent="0.3">
      <c r="A204" s="166" t="s">
        <v>295</v>
      </c>
      <c r="B204" s="167"/>
      <c r="C204" s="77" t="s">
        <v>268</v>
      </c>
      <c r="D204" s="78" t="s">
        <v>268</v>
      </c>
    </row>
    <row r="205" spans="1:4" ht="35.1" customHeight="1" thickBot="1" x14ac:dyDescent="0.3">
      <c r="A205" s="57"/>
      <c r="B205" s="94" t="s">
        <v>296</v>
      </c>
      <c r="C205" s="109" t="s">
        <v>268</v>
      </c>
      <c r="D205" s="110" t="s">
        <v>268</v>
      </c>
    </row>
    <row r="206" spans="1:4" ht="25.5" customHeight="1" thickBot="1" x14ac:dyDescent="0.3">
      <c r="A206" s="168" t="s">
        <v>312</v>
      </c>
      <c r="B206" s="169"/>
      <c r="C206" s="77" t="s">
        <v>268</v>
      </c>
      <c r="D206" s="78" t="s">
        <v>268</v>
      </c>
    </row>
    <row r="207" spans="1:4" ht="35.1" customHeight="1" x14ac:dyDescent="0.25">
      <c r="A207" s="6"/>
      <c r="B207" s="99" t="s">
        <v>297</v>
      </c>
      <c r="C207" s="109" t="s">
        <v>268</v>
      </c>
      <c r="D207" s="110" t="s">
        <v>268</v>
      </c>
    </row>
    <row r="208" spans="1:4" ht="12" customHeight="1" thickBot="1" x14ac:dyDescent="0.3">
      <c r="A208" s="102"/>
      <c r="B208" s="111"/>
      <c r="C208" s="5"/>
      <c r="D208" s="26"/>
    </row>
    <row r="209" spans="1:4" ht="45" customHeight="1" thickBot="1" x14ac:dyDescent="0.3">
      <c r="A209" s="57"/>
      <c r="B209" s="66" t="s">
        <v>309</v>
      </c>
      <c r="C209" s="139">
        <f>SUM(C203,C200,C195)</f>
        <v>38081.880000000005</v>
      </c>
      <c r="D209" s="65">
        <f>SUM(D203,D200,D195)</f>
        <v>220</v>
      </c>
    </row>
    <row r="210" spans="1:4" ht="15.75" thickBot="1" x14ac:dyDescent="0.3"/>
    <row r="211" spans="1:4" ht="30.75" customHeight="1" thickBot="1" x14ac:dyDescent="0.3">
      <c r="A211" s="170" t="s">
        <v>311</v>
      </c>
      <c r="B211" s="171"/>
      <c r="C211" s="171"/>
      <c r="D211" s="172"/>
    </row>
    <row r="212" spans="1:4" ht="30.75" customHeight="1" thickBot="1" x14ac:dyDescent="0.3">
      <c r="A212" s="168" t="s">
        <v>233</v>
      </c>
      <c r="B212" s="169"/>
      <c r="C212" s="72"/>
      <c r="D212" s="73"/>
    </row>
    <row r="213" spans="1:4" ht="48" customHeight="1" thickBot="1" x14ac:dyDescent="0.3">
      <c r="A213" s="173" t="s">
        <v>234</v>
      </c>
      <c r="B213" s="174"/>
      <c r="C213" s="74" t="s">
        <v>235</v>
      </c>
      <c r="D213" s="75" t="s">
        <v>236</v>
      </c>
    </row>
    <row r="214" spans="1:4" ht="30" customHeight="1" x14ac:dyDescent="0.25">
      <c r="A214" s="181" t="s">
        <v>0</v>
      </c>
      <c r="B214" s="30" t="s">
        <v>77</v>
      </c>
      <c r="C214" s="31">
        <v>491.72</v>
      </c>
      <c r="D214" s="8">
        <v>4</v>
      </c>
    </row>
    <row r="215" spans="1:4" ht="30" customHeight="1" x14ac:dyDescent="0.25">
      <c r="A215" s="183"/>
      <c r="B215" s="30" t="s">
        <v>78</v>
      </c>
      <c r="C215" s="31">
        <v>179.28</v>
      </c>
      <c r="D215" s="8">
        <v>2</v>
      </c>
    </row>
    <row r="216" spans="1:4" ht="30" customHeight="1" x14ac:dyDescent="0.25">
      <c r="A216" s="183"/>
      <c r="B216" s="30" t="s">
        <v>79</v>
      </c>
      <c r="C216" s="31">
        <v>1496.88</v>
      </c>
      <c r="D216" s="8">
        <v>9</v>
      </c>
    </row>
    <row r="217" spans="1:4" ht="30" customHeight="1" x14ac:dyDescent="0.25">
      <c r="A217" s="183"/>
      <c r="B217" s="30" t="s">
        <v>80</v>
      </c>
      <c r="C217" s="31">
        <v>464.7</v>
      </c>
      <c r="D217" s="8">
        <v>3</v>
      </c>
    </row>
    <row r="218" spans="1:4" ht="30" customHeight="1" x14ac:dyDescent="0.25">
      <c r="A218" s="183"/>
      <c r="B218" s="30" t="s">
        <v>81</v>
      </c>
      <c r="C218" s="31">
        <v>1167.2</v>
      </c>
      <c r="D218" s="8">
        <v>3</v>
      </c>
    </row>
    <row r="219" spans="1:4" ht="30" customHeight="1" x14ac:dyDescent="0.25">
      <c r="A219" s="183"/>
      <c r="B219" s="30" t="s">
        <v>82</v>
      </c>
      <c r="C219" s="31">
        <v>1310.3</v>
      </c>
      <c r="D219" s="8">
        <v>4</v>
      </c>
    </row>
    <row r="220" spans="1:4" ht="30" customHeight="1" x14ac:dyDescent="0.25">
      <c r="A220" s="183"/>
      <c r="B220" s="30" t="s">
        <v>83</v>
      </c>
      <c r="C220" s="31">
        <v>1044.8</v>
      </c>
      <c r="D220" s="8">
        <v>3</v>
      </c>
    </row>
    <row r="221" spans="1:4" ht="30" customHeight="1" x14ac:dyDescent="0.25">
      <c r="A221" s="183"/>
      <c r="B221" s="30" t="s">
        <v>84</v>
      </c>
      <c r="C221" s="31">
        <v>393.84</v>
      </c>
      <c r="D221" s="8">
        <v>2</v>
      </c>
    </row>
    <row r="222" spans="1:4" ht="30" customHeight="1" x14ac:dyDescent="0.25">
      <c r="A222" s="183"/>
      <c r="B222" s="30" t="s">
        <v>85</v>
      </c>
      <c r="C222" s="31">
        <v>1947.28</v>
      </c>
      <c r="D222" s="8">
        <v>11</v>
      </c>
    </row>
    <row r="223" spans="1:4" ht="30" customHeight="1" x14ac:dyDescent="0.25">
      <c r="A223" s="183"/>
      <c r="B223" s="30" t="s">
        <v>86</v>
      </c>
      <c r="C223" s="31">
        <v>47.26</v>
      </c>
      <c r="D223" s="8">
        <v>1</v>
      </c>
    </row>
    <row r="224" spans="1:4" ht="30" customHeight="1" x14ac:dyDescent="0.25">
      <c r="A224" s="183"/>
      <c r="B224" s="30" t="s">
        <v>87</v>
      </c>
      <c r="C224" s="31">
        <v>481.6</v>
      </c>
      <c r="D224" s="8">
        <v>2</v>
      </c>
    </row>
    <row r="225" spans="1:4" ht="30" customHeight="1" x14ac:dyDescent="0.25">
      <c r="A225" s="183"/>
      <c r="B225" s="30" t="s">
        <v>88</v>
      </c>
      <c r="C225" s="31">
        <v>824.63</v>
      </c>
      <c r="D225" s="8">
        <v>6</v>
      </c>
    </row>
    <row r="226" spans="1:4" ht="30" customHeight="1" x14ac:dyDescent="0.25">
      <c r="A226" s="183"/>
      <c r="B226" s="30" t="s">
        <v>89</v>
      </c>
      <c r="C226" s="31">
        <v>915.2</v>
      </c>
      <c r="D226" s="8">
        <v>1</v>
      </c>
    </row>
    <row r="227" spans="1:4" ht="30" customHeight="1" x14ac:dyDescent="0.25">
      <c r="A227" s="183"/>
      <c r="B227" s="30" t="s">
        <v>90</v>
      </c>
      <c r="C227" s="31">
        <v>669.6</v>
      </c>
      <c r="D227" s="8">
        <v>6</v>
      </c>
    </row>
    <row r="228" spans="1:4" ht="30" customHeight="1" x14ac:dyDescent="0.25">
      <c r="A228" s="183"/>
      <c r="B228" s="30" t="s">
        <v>91</v>
      </c>
      <c r="C228" s="31">
        <v>534.79999999999995</v>
      </c>
      <c r="D228" s="8">
        <v>6</v>
      </c>
    </row>
    <row r="229" spans="1:4" ht="30" customHeight="1" x14ac:dyDescent="0.25">
      <c r="A229" s="183"/>
      <c r="B229" s="30" t="s">
        <v>92</v>
      </c>
      <c r="C229" s="31">
        <v>713.6</v>
      </c>
      <c r="D229" s="8">
        <v>3</v>
      </c>
    </row>
    <row r="230" spans="1:4" ht="30" customHeight="1" x14ac:dyDescent="0.25">
      <c r="A230" s="183"/>
      <c r="B230" s="30" t="s">
        <v>93</v>
      </c>
      <c r="C230" s="31">
        <v>475.2</v>
      </c>
      <c r="D230" s="8">
        <v>2</v>
      </c>
    </row>
    <row r="231" spans="1:4" ht="30" customHeight="1" x14ac:dyDescent="0.25">
      <c r="A231" s="183"/>
      <c r="B231" s="30" t="s">
        <v>94</v>
      </c>
      <c r="C231" s="31">
        <v>1290</v>
      </c>
      <c r="D231" s="8">
        <v>2</v>
      </c>
    </row>
    <row r="232" spans="1:4" ht="30" customHeight="1" x14ac:dyDescent="0.25">
      <c r="A232" s="183"/>
      <c r="B232" s="30" t="s">
        <v>95</v>
      </c>
      <c r="C232" s="31">
        <v>573.15</v>
      </c>
      <c r="D232" s="8">
        <v>10</v>
      </c>
    </row>
    <row r="233" spans="1:4" ht="30" customHeight="1" x14ac:dyDescent="0.25">
      <c r="A233" s="183"/>
      <c r="B233" s="30" t="s">
        <v>96</v>
      </c>
      <c r="C233" s="31">
        <v>3861.2</v>
      </c>
      <c r="D233" s="8">
        <v>3</v>
      </c>
    </row>
    <row r="234" spans="1:4" ht="30" customHeight="1" thickBot="1" x14ac:dyDescent="0.3">
      <c r="A234" s="183"/>
      <c r="B234" s="30" t="s">
        <v>97</v>
      </c>
      <c r="C234" s="31">
        <v>1655.91</v>
      </c>
      <c r="D234" s="8">
        <v>9</v>
      </c>
    </row>
    <row r="235" spans="1:4" ht="35.1" customHeight="1" thickBot="1" x14ac:dyDescent="0.3">
      <c r="A235" s="57"/>
      <c r="B235" s="66" t="s">
        <v>5</v>
      </c>
      <c r="C235" s="140">
        <f>SUM(C214:C234)</f>
        <v>20538.150000000001</v>
      </c>
      <c r="D235" s="141">
        <f>SUM(D214:D234)</f>
        <v>92</v>
      </c>
    </row>
    <row r="236" spans="1:4" ht="54" customHeight="1" thickBot="1" x14ac:dyDescent="0.3">
      <c r="A236" s="166" t="s">
        <v>303</v>
      </c>
      <c r="B236" s="167"/>
      <c r="C236" s="96" t="s">
        <v>235</v>
      </c>
      <c r="D236" s="61" t="s">
        <v>236</v>
      </c>
    </row>
    <row r="237" spans="1:4" ht="30" customHeight="1" x14ac:dyDescent="0.25">
      <c r="A237" s="198" t="s">
        <v>1</v>
      </c>
      <c r="B237" s="4" t="s">
        <v>98</v>
      </c>
      <c r="C237" s="134">
        <v>2157.92</v>
      </c>
      <c r="D237" s="84">
        <v>11</v>
      </c>
    </row>
    <row r="238" spans="1:4" ht="30" customHeight="1" x14ac:dyDescent="0.25">
      <c r="A238" s="198"/>
      <c r="B238" s="4" t="s">
        <v>99</v>
      </c>
      <c r="C238" s="134">
        <v>949.87</v>
      </c>
      <c r="D238" s="80">
        <v>6</v>
      </c>
    </row>
    <row r="239" spans="1:4" ht="30" customHeight="1" x14ac:dyDescent="0.25">
      <c r="A239" s="198"/>
      <c r="B239" s="4" t="s">
        <v>100</v>
      </c>
      <c r="C239" s="134"/>
      <c r="D239" s="80">
        <v>0</v>
      </c>
    </row>
    <row r="240" spans="1:4" ht="30" customHeight="1" thickBot="1" x14ac:dyDescent="0.3">
      <c r="A240" s="198"/>
      <c r="B240" s="2" t="s">
        <v>101</v>
      </c>
      <c r="C240" s="135">
        <v>34.090000000000003</v>
      </c>
      <c r="D240" s="68">
        <v>1</v>
      </c>
    </row>
    <row r="241" spans="1:10" ht="35.1" customHeight="1" thickBot="1" x14ac:dyDescent="0.3">
      <c r="A241" s="57"/>
      <c r="B241" s="66" t="s">
        <v>6</v>
      </c>
      <c r="C241" s="140">
        <f>SUM(C237:C240)</f>
        <v>3141.88</v>
      </c>
      <c r="D241" s="141">
        <f>SUM(D237:D240)</f>
        <v>18</v>
      </c>
    </row>
    <row r="242" spans="1:10" ht="45.75" customHeight="1" thickBot="1" x14ac:dyDescent="0.3">
      <c r="A242" s="168" t="s">
        <v>316</v>
      </c>
      <c r="B242" s="169"/>
      <c r="C242" s="96" t="s">
        <v>235</v>
      </c>
      <c r="D242" s="61" t="s">
        <v>236</v>
      </c>
    </row>
    <row r="243" spans="1:10" ht="30" customHeight="1" x14ac:dyDescent="0.25">
      <c r="A243" s="184" t="s">
        <v>2</v>
      </c>
      <c r="B243" s="4" t="s">
        <v>102</v>
      </c>
      <c r="C243" s="134">
        <v>5438.94</v>
      </c>
      <c r="D243" s="84">
        <v>103</v>
      </c>
    </row>
    <row r="244" spans="1:10" ht="30" customHeight="1" x14ac:dyDescent="0.25">
      <c r="A244" s="185" t="s">
        <v>1</v>
      </c>
      <c r="B244" s="2" t="s">
        <v>103</v>
      </c>
      <c r="C244" s="135">
        <v>3560</v>
      </c>
      <c r="D244" s="68">
        <v>60</v>
      </c>
    </row>
    <row r="245" spans="1:10" ht="35.1" customHeight="1" thickBot="1" x14ac:dyDescent="0.3">
      <c r="A245" s="57"/>
      <c r="B245" s="95" t="s">
        <v>294</v>
      </c>
      <c r="C245" s="140">
        <f>SUM(C243:C244)</f>
        <v>8998.9399999999987</v>
      </c>
      <c r="D245" s="141">
        <f>SUM(D243:D244)</f>
        <v>163</v>
      </c>
    </row>
    <row r="246" spans="1:10" ht="29.25" customHeight="1" thickBot="1" x14ac:dyDescent="0.3">
      <c r="A246" s="166" t="s">
        <v>295</v>
      </c>
      <c r="B246" s="167"/>
      <c r="C246" s="77" t="s">
        <v>268</v>
      </c>
      <c r="D246" s="78" t="s">
        <v>268</v>
      </c>
    </row>
    <row r="247" spans="1:10" ht="35.1" customHeight="1" thickBot="1" x14ac:dyDescent="0.3">
      <c r="A247" s="57"/>
      <c r="B247" s="94" t="s">
        <v>296</v>
      </c>
      <c r="C247" s="109" t="s">
        <v>268</v>
      </c>
      <c r="D247" s="110" t="s">
        <v>268</v>
      </c>
    </row>
    <row r="248" spans="1:10" ht="45.75" customHeight="1" thickBot="1" x14ac:dyDescent="0.3">
      <c r="A248" s="168" t="s">
        <v>312</v>
      </c>
      <c r="B248" s="169"/>
      <c r="C248" s="96" t="s">
        <v>235</v>
      </c>
      <c r="D248" s="61" t="s">
        <v>236</v>
      </c>
    </row>
    <row r="249" spans="1:10" ht="30" customHeight="1" x14ac:dyDescent="0.25">
      <c r="A249" s="184" t="s">
        <v>4</v>
      </c>
      <c r="B249" s="23" t="s">
        <v>104</v>
      </c>
      <c r="C249" s="127">
        <v>0</v>
      </c>
      <c r="D249" s="128">
        <v>4</v>
      </c>
      <c r="G249" s="32"/>
      <c r="H249" s="33"/>
      <c r="I249" s="32"/>
      <c r="J249" s="32"/>
    </row>
    <row r="250" spans="1:10" ht="30" customHeight="1" x14ac:dyDescent="0.25">
      <c r="A250" s="184"/>
      <c r="B250" s="23" t="s">
        <v>105</v>
      </c>
      <c r="C250" s="129">
        <v>0</v>
      </c>
      <c r="D250" s="130">
        <v>1</v>
      </c>
      <c r="G250" s="32"/>
      <c r="H250" s="32"/>
      <c r="I250" s="32"/>
      <c r="J250" s="32"/>
    </row>
    <row r="251" spans="1:10" ht="30" customHeight="1" x14ac:dyDescent="0.25">
      <c r="A251" s="184"/>
      <c r="B251" s="23" t="s">
        <v>106</v>
      </c>
      <c r="C251" s="129">
        <v>0</v>
      </c>
      <c r="D251" s="130">
        <v>1</v>
      </c>
      <c r="G251" s="32"/>
      <c r="H251" s="32"/>
      <c r="I251" s="32"/>
      <c r="J251" s="32"/>
    </row>
    <row r="252" spans="1:10" ht="30" customHeight="1" x14ac:dyDescent="0.25">
      <c r="A252" s="185" t="s">
        <v>1</v>
      </c>
      <c r="B252" s="2" t="s">
        <v>107</v>
      </c>
      <c r="C252" s="131">
        <v>0</v>
      </c>
      <c r="D252" s="132">
        <v>1</v>
      </c>
      <c r="G252" s="34"/>
      <c r="H252" s="32"/>
      <c r="I252" s="32"/>
      <c r="J252" s="32"/>
    </row>
    <row r="253" spans="1:10" ht="30" customHeight="1" thickBot="1" x14ac:dyDescent="0.3">
      <c r="A253" s="6"/>
      <c r="B253" s="99" t="s">
        <v>297</v>
      </c>
      <c r="C253" s="140">
        <f>SUM(C249:C252)</f>
        <v>0</v>
      </c>
      <c r="D253" s="141">
        <f>SUM(D249:D252)</f>
        <v>7</v>
      </c>
      <c r="G253" s="32"/>
      <c r="H253" s="32"/>
      <c r="I253" s="32"/>
      <c r="J253" s="32"/>
    </row>
    <row r="254" spans="1:10" ht="12" customHeight="1" thickBot="1" x14ac:dyDescent="0.3">
      <c r="A254" s="113"/>
      <c r="B254" s="114"/>
      <c r="C254" s="115"/>
      <c r="D254" s="116"/>
      <c r="G254" s="32"/>
      <c r="H254" s="32"/>
      <c r="I254" s="32"/>
      <c r="J254" s="32"/>
    </row>
    <row r="255" spans="1:10" ht="45" customHeight="1" thickBot="1" x14ac:dyDescent="0.3">
      <c r="A255" s="57"/>
      <c r="B255" s="66" t="s">
        <v>308</v>
      </c>
      <c r="C255" s="142">
        <f>C235+C241+C245+C253</f>
        <v>32678.97</v>
      </c>
      <c r="D255" s="143">
        <f>D235+D241+D245+D253</f>
        <v>280</v>
      </c>
      <c r="G255" s="32"/>
      <c r="H255" s="32"/>
      <c r="I255" s="32"/>
      <c r="J255" s="32"/>
    </row>
    <row r="256" spans="1:10" ht="15" customHeight="1" thickBot="1" x14ac:dyDescent="0.3">
      <c r="A256" s="186"/>
      <c r="B256" s="187"/>
      <c r="C256" s="187"/>
      <c r="D256" s="187"/>
      <c r="G256" s="32"/>
      <c r="H256" s="32"/>
      <c r="I256" s="32"/>
      <c r="J256" s="32"/>
    </row>
    <row r="257" spans="1:4" ht="30.75" customHeight="1" thickBot="1" x14ac:dyDescent="0.3">
      <c r="A257" s="170" t="s">
        <v>313</v>
      </c>
      <c r="B257" s="171"/>
      <c r="C257" s="171"/>
      <c r="D257" s="172"/>
    </row>
    <row r="258" spans="1:4" ht="30.75" customHeight="1" thickBot="1" x14ac:dyDescent="0.3">
      <c r="A258" s="168" t="s">
        <v>233</v>
      </c>
      <c r="B258" s="169"/>
      <c r="C258" s="72"/>
      <c r="D258" s="73"/>
    </row>
    <row r="259" spans="1:4" ht="48" customHeight="1" thickBot="1" x14ac:dyDescent="0.3">
      <c r="A259" s="173" t="s">
        <v>234</v>
      </c>
      <c r="B259" s="174"/>
      <c r="C259" s="74" t="s">
        <v>235</v>
      </c>
      <c r="D259" s="75" t="s">
        <v>236</v>
      </c>
    </row>
    <row r="260" spans="1:4" ht="25.5" customHeight="1" x14ac:dyDescent="0.25">
      <c r="A260" s="175" t="s">
        <v>0</v>
      </c>
      <c r="B260" s="9" t="s">
        <v>194</v>
      </c>
      <c r="C260" s="117">
        <v>2617.6999999999998</v>
      </c>
      <c r="D260" s="118">
        <v>15</v>
      </c>
    </row>
    <row r="261" spans="1:4" ht="25.5" customHeight="1" x14ac:dyDescent="0.25">
      <c r="A261" s="176"/>
      <c r="B261" s="9" t="s">
        <v>195</v>
      </c>
      <c r="C261" s="119">
        <v>3127.95</v>
      </c>
      <c r="D261" s="11">
        <v>15</v>
      </c>
    </row>
    <row r="262" spans="1:4" ht="25.5" customHeight="1" x14ac:dyDescent="0.25">
      <c r="A262" s="176"/>
      <c r="B262" s="9" t="s">
        <v>196</v>
      </c>
      <c r="C262" s="119">
        <v>2308.4</v>
      </c>
      <c r="D262" s="11">
        <v>9</v>
      </c>
    </row>
    <row r="263" spans="1:4" ht="25.5" customHeight="1" x14ac:dyDescent="0.25">
      <c r="A263" s="176"/>
      <c r="B263" s="9" t="s">
        <v>197</v>
      </c>
      <c r="C263" s="119">
        <v>510.4</v>
      </c>
      <c r="D263" s="11">
        <v>7</v>
      </c>
    </row>
    <row r="264" spans="1:4" ht="25.5" customHeight="1" x14ac:dyDescent="0.25">
      <c r="A264" s="176"/>
      <c r="B264" s="9" t="s">
        <v>198</v>
      </c>
      <c r="C264" s="119">
        <v>1079.2</v>
      </c>
      <c r="D264" s="11">
        <v>10</v>
      </c>
    </row>
    <row r="265" spans="1:4" ht="25.5" customHeight="1" x14ac:dyDescent="0.25">
      <c r="A265" s="176"/>
      <c r="B265" s="9" t="s">
        <v>199</v>
      </c>
      <c r="C265" s="119">
        <v>3419.35</v>
      </c>
      <c r="D265" s="11">
        <v>12</v>
      </c>
    </row>
    <row r="266" spans="1:4" ht="25.5" customHeight="1" x14ac:dyDescent="0.25">
      <c r="A266" s="176"/>
      <c r="B266" s="9" t="s">
        <v>200</v>
      </c>
      <c r="C266" s="119">
        <v>4001.14</v>
      </c>
      <c r="D266" s="11">
        <v>15</v>
      </c>
    </row>
    <row r="267" spans="1:4" ht="25.5" customHeight="1" x14ac:dyDescent="0.25">
      <c r="A267" s="176"/>
      <c r="B267" s="9" t="s">
        <v>201</v>
      </c>
      <c r="C267" s="119">
        <v>1094.28</v>
      </c>
      <c r="D267" s="11">
        <v>3</v>
      </c>
    </row>
    <row r="268" spans="1:4" ht="25.5" customHeight="1" x14ac:dyDescent="0.25">
      <c r="A268" s="176"/>
      <c r="B268" s="9" t="s">
        <v>202</v>
      </c>
      <c r="C268" s="119">
        <v>327.60000000000002</v>
      </c>
      <c r="D268" s="11">
        <v>5</v>
      </c>
    </row>
    <row r="269" spans="1:4" ht="25.5" customHeight="1" x14ac:dyDescent="0.25">
      <c r="A269" s="176"/>
      <c r="B269" s="9" t="s">
        <v>203</v>
      </c>
      <c r="C269" s="119">
        <v>606.23</v>
      </c>
      <c r="D269" s="11">
        <v>6</v>
      </c>
    </row>
    <row r="270" spans="1:4" ht="25.5" customHeight="1" x14ac:dyDescent="0.25">
      <c r="A270" s="176"/>
      <c r="B270" s="9" t="s">
        <v>204</v>
      </c>
      <c r="C270" s="119">
        <v>833.76</v>
      </c>
      <c r="D270" s="11">
        <v>4</v>
      </c>
    </row>
    <row r="271" spans="1:4" ht="25.5" customHeight="1" x14ac:dyDescent="0.25">
      <c r="A271" s="176"/>
      <c r="B271" s="9" t="s">
        <v>205</v>
      </c>
      <c r="C271" s="119">
        <v>6899.61</v>
      </c>
      <c r="D271" s="11">
        <v>8</v>
      </c>
    </row>
    <row r="272" spans="1:4" ht="25.5" customHeight="1" x14ac:dyDescent="0.25">
      <c r="A272" s="176"/>
      <c r="B272" s="9" t="s">
        <v>206</v>
      </c>
      <c r="C272" s="119">
        <v>1678.29</v>
      </c>
      <c r="D272" s="11">
        <v>21</v>
      </c>
    </row>
    <row r="273" spans="1:4" ht="25.5" customHeight="1" x14ac:dyDescent="0.25">
      <c r="A273" s="176"/>
      <c r="B273" s="9" t="s">
        <v>207</v>
      </c>
      <c r="C273" s="119">
        <v>2058.21</v>
      </c>
      <c r="D273" s="11">
        <v>15</v>
      </c>
    </row>
    <row r="274" spans="1:4" ht="25.5" customHeight="1" x14ac:dyDescent="0.25">
      <c r="A274" s="176"/>
      <c r="B274" s="9" t="s">
        <v>208</v>
      </c>
      <c r="C274" s="119">
        <v>3283.88</v>
      </c>
      <c r="D274" s="11">
        <v>20</v>
      </c>
    </row>
    <row r="275" spans="1:4" ht="25.5" customHeight="1" x14ac:dyDescent="0.25">
      <c r="A275" s="176"/>
      <c r="B275" s="9" t="s">
        <v>209</v>
      </c>
      <c r="C275" s="119">
        <v>668</v>
      </c>
      <c r="D275" s="11">
        <v>3</v>
      </c>
    </row>
    <row r="276" spans="1:4" ht="25.5" customHeight="1" x14ac:dyDescent="0.25">
      <c r="A276" s="176"/>
      <c r="B276" s="9" t="s">
        <v>210</v>
      </c>
      <c r="C276" s="119">
        <v>520.04</v>
      </c>
      <c r="D276" s="11">
        <v>5</v>
      </c>
    </row>
    <row r="277" spans="1:4" ht="25.5" customHeight="1" x14ac:dyDescent="0.25">
      <c r="A277" s="176"/>
      <c r="B277" s="9" t="s">
        <v>211</v>
      </c>
      <c r="C277" s="119">
        <v>372</v>
      </c>
      <c r="D277" s="11">
        <v>2</v>
      </c>
    </row>
    <row r="278" spans="1:4" ht="25.5" customHeight="1" x14ac:dyDescent="0.25">
      <c r="A278" s="176"/>
      <c r="B278" s="9" t="s">
        <v>212</v>
      </c>
      <c r="C278" s="119">
        <v>179.2</v>
      </c>
      <c r="D278" s="11">
        <v>1</v>
      </c>
    </row>
    <row r="279" spans="1:4" ht="25.5" customHeight="1" x14ac:dyDescent="0.25">
      <c r="A279" s="176"/>
      <c r="B279" s="9" t="s">
        <v>213</v>
      </c>
      <c r="C279" s="119">
        <v>1887.85</v>
      </c>
      <c r="D279" s="11">
        <v>3</v>
      </c>
    </row>
    <row r="280" spans="1:4" ht="25.5" customHeight="1" x14ac:dyDescent="0.25">
      <c r="A280" s="176"/>
      <c r="B280" s="9" t="s">
        <v>214</v>
      </c>
      <c r="C280" s="119">
        <v>2988.8</v>
      </c>
      <c r="D280" s="11">
        <v>9</v>
      </c>
    </row>
    <row r="281" spans="1:4" ht="25.5" customHeight="1" x14ac:dyDescent="0.25">
      <c r="A281" s="176"/>
      <c r="B281" s="9" t="s">
        <v>215</v>
      </c>
      <c r="C281" s="119">
        <v>659.28</v>
      </c>
      <c r="D281" s="11">
        <v>6</v>
      </c>
    </row>
    <row r="282" spans="1:4" ht="25.5" customHeight="1" x14ac:dyDescent="0.25">
      <c r="A282" s="176"/>
      <c r="B282" s="9" t="s">
        <v>216</v>
      </c>
      <c r="C282" s="119">
        <v>1715.64</v>
      </c>
      <c r="D282" s="11">
        <v>6</v>
      </c>
    </row>
    <row r="283" spans="1:4" ht="25.5" customHeight="1" x14ac:dyDescent="0.25">
      <c r="A283" s="176"/>
      <c r="B283" s="9" t="s">
        <v>217</v>
      </c>
      <c r="C283" s="119">
        <v>281.2</v>
      </c>
      <c r="D283" s="11">
        <v>3</v>
      </c>
    </row>
    <row r="284" spans="1:4" ht="25.5" customHeight="1" x14ac:dyDescent="0.25">
      <c r="A284" s="176"/>
      <c r="B284" s="46" t="s">
        <v>218</v>
      </c>
      <c r="C284" s="119">
        <v>733</v>
      </c>
      <c r="D284" s="11">
        <v>3</v>
      </c>
    </row>
    <row r="285" spans="1:4" ht="25.5" customHeight="1" x14ac:dyDescent="0.25">
      <c r="A285" s="176"/>
      <c r="B285" s="9" t="s">
        <v>219</v>
      </c>
      <c r="C285" s="119">
        <v>26.4</v>
      </c>
      <c r="D285" s="11">
        <v>1</v>
      </c>
    </row>
    <row r="286" spans="1:4" ht="25.5" customHeight="1" x14ac:dyDescent="0.25">
      <c r="A286" s="176"/>
      <c r="B286" s="9" t="s">
        <v>220</v>
      </c>
      <c r="C286" s="119">
        <v>74.8</v>
      </c>
      <c r="D286" s="11">
        <v>1</v>
      </c>
    </row>
    <row r="287" spans="1:4" ht="25.5" customHeight="1" thickBot="1" x14ac:dyDescent="0.3">
      <c r="A287" s="190"/>
      <c r="B287" s="46" t="s">
        <v>221</v>
      </c>
      <c r="C287" s="119">
        <v>25.6</v>
      </c>
      <c r="D287" s="11">
        <v>1</v>
      </c>
    </row>
    <row r="288" spans="1:4" ht="35.1" customHeight="1" thickBot="1" x14ac:dyDescent="0.3">
      <c r="A288" s="57"/>
      <c r="B288" s="66" t="s">
        <v>5</v>
      </c>
      <c r="C288" s="144">
        <v>43977.81</v>
      </c>
      <c r="D288" s="145">
        <v>209</v>
      </c>
    </row>
    <row r="289" spans="1:10" ht="54" customHeight="1" thickBot="1" x14ac:dyDescent="0.3">
      <c r="A289" s="166" t="s">
        <v>303</v>
      </c>
      <c r="B289" s="167"/>
      <c r="C289" s="96" t="s">
        <v>235</v>
      </c>
      <c r="D289" s="61" t="s">
        <v>236</v>
      </c>
    </row>
    <row r="290" spans="1:10" ht="35.1" customHeight="1" thickBot="1" x14ac:dyDescent="0.3">
      <c r="A290" s="161" t="s">
        <v>1</v>
      </c>
      <c r="B290" s="161" t="s">
        <v>222</v>
      </c>
      <c r="C290" s="120">
        <v>372</v>
      </c>
      <c r="D290" s="121">
        <v>3</v>
      </c>
    </row>
    <row r="291" spans="1:10" s="159" customFormat="1" ht="35.1" customHeight="1" thickBot="1" x14ac:dyDescent="0.3">
      <c r="A291" s="160"/>
      <c r="B291" s="66" t="s">
        <v>6</v>
      </c>
      <c r="C291" s="144">
        <v>372</v>
      </c>
      <c r="D291" s="162">
        <v>3</v>
      </c>
    </row>
    <row r="292" spans="1:10" ht="45.75" customHeight="1" thickBot="1" x14ac:dyDescent="0.3">
      <c r="A292" s="206" t="s">
        <v>316</v>
      </c>
      <c r="B292" s="207"/>
      <c r="C292" s="74" t="s">
        <v>235</v>
      </c>
      <c r="D292" s="75" t="s">
        <v>236</v>
      </c>
    </row>
    <row r="293" spans="1:10" ht="25.5" customHeight="1" x14ac:dyDescent="0.25">
      <c r="A293" s="191" t="s">
        <v>2</v>
      </c>
      <c r="B293" s="47" t="s">
        <v>223</v>
      </c>
      <c r="C293" s="122">
        <v>15646.51</v>
      </c>
      <c r="D293" s="123">
        <v>179</v>
      </c>
    </row>
    <row r="294" spans="1:10" ht="25.5" customHeight="1" x14ac:dyDescent="0.25">
      <c r="A294" s="176"/>
      <c r="B294" s="6" t="s">
        <v>224</v>
      </c>
      <c r="C294" s="122">
        <v>10560</v>
      </c>
      <c r="D294" s="7">
        <v>66</v>
      </c>
    </row>
    <row r="295" spans="1:10" ht="25.5" customHeight="1" x14ac:dyDescent="0.25">
      <c r="A295" s="176"/>
      <c r="B295" s="6" t="s">
        <v>225</v>
      </c>
      <c r="C295" s="122">
        <v>2536.65</v>
      </c>
      <c r="D295" s="7">
        <v>27</v>
      </c>
    </row>
    <row r="296" spans="1:10" ht="25.5" customHeight="1" thickBot="1" x14ac:dyDescent="0.3">
      <c r="A296" s="190"/>
      <c r="B296" s="48" t="s">
        <v>226</v>
      </c>
      <c r="C296" s="120">
        <v>870.1</v>
      </c>
      <c r="D296" s="121">
        <v>10</v>
      </c>
    </row>
    <row r="297" spans="1:10" ht="35.1" customHeight="1" thickBot="1" x14ac:dyDescent="0.3">
      <c r="A297" s="57"/>
      <c r="B297" s="95" t="s">
        <v>294</v>
      </c>
      <c r="C297" s="62">
        <f>SUM(C293:C296)</f>
        <v>29613.260000000002</v>
      </c>
      <c r="D297" s="146">
        <v>282</v>
      </c>
    </row>
    <row r="298" spans="1:10" ht="28.5" customHeight="1" thickBot="1" x14ac:dyDescent="0.3">
      <c r="A298" s="166" t="s">
        <v>295</v>
      </c>
      <c r="B298" s="167"/>
      <c r="C298" s="77" t="s">
        <v>268</v>
      </c>
      <c r="D298" s="78" t="s">
        <v>268</v>
      </c>
    </row>
    <row r="299" spans="1:10" ht="35.1" customHeight="1" thickBot="1" x14ac:dyDescent="0.3">
      <c r="A299" s="57"/>
      <c r="B299" s="94" t="s">
        <v>296</v>
      </c>
      <c r="C299" s="109" t="s">
        <v>268</v>
      </c>
      <c r="D299" s="110" t="s">
        <v>268</v>
      </c>
    </row>
    <row r="300" spans="1:10" ht="45.75" customHeight="1" thickBot="1" x14ac:dyDescent="0.3">
      <c r="A300" s="168" t="s">
        <v>312</v>
      </c>
      <c r="B300" s="169"/>
      <c r="C300" s="96" t="s">
        <v>235</v>
      </c>
      <c r="D300" s="61" t="s">
        <v>236</v>
      </c>
    </row>
    <row r="301" spans="1:10" ht="35.1" customHeight="1" thickBot="1" x14ac:dyDescent="0.3">
      <c r="A301" s="46" t="s">
        <v>227</v>
      </c>
      <c r="B301" s="46" t="s">
        <v>228</v>
      </c>
      <c r="C301" s="124">
        <v>0</v>
      </c>
      <c r="D301" s="125">
        <v>1</v>
      </c>
    </row>
    <row r="302" spans="1:10" ht="35.1" customHeight="1" thickBot="1" x14ac:dyDescent="0.3">
      <c r="A302" s="6"/>
      <c r="B302" s="99" t="s">
        <v>297</v>
      </c>
      <c r="C302" s="62">
        <v>0</v>
      </c>
      <c r="D302" s="146">
        <v>1</v>
      </c>
    </row>
    <row r="303" spans="1:10" ht="12" customHeight="1" thickBot="1" x14ac:dyDescent="0.3">
      <c r="A303" s="113"/>
      <c r="B303" s="114"/>
      <c r="C303" s="115"/>
      <c r="D303" s="116"/>
      <c r="G303" s="32"/>
      <c r="H303" s="32"/>
      <c r="I303" s="32"/>
      <c r="J303" s="32"/>
    </row>
    <row r="304" spans="1:10" ht="45.75" customHeight="1" thickBot="1" x14ac:dyDescent="0.3">
      <c r="A304" s="57"/>
      <c r="B304" s="66" t="s">
        <v>307</v>
      </c>
      <c r="C304" s="62">
        <v>73963.070000000007</v>
      </c>
      <c r="D304" s="146">
        <v>495</v>
      </c>
    </row>
    <row r="305" spans="1:4" ht="15.75" thickBot="1" x14ac:dyDescent="0.3"/>
    <row r="306" spans="1:4" ht="30.75" customHeight="1" thickBot="1" x14ac:dyDescent="0.3">
      <c r="A306" s="170" t="s">
        <v>314</v>
      </c>
      <c r="B306" s="171"/>
      <c r="C306" s="171"/>
      <c r="D306" s="172"/>
    </row>
    <row r="307" spans="1:4" ht="30.75" customHeight="1" thickBot="1" x14ac:dyDescent="0.3">
      <c r="A307" s="168" t="s">
        <v>233</v>
      </c>
      <c r="B307" s="169"/>
      <c r="C307" s="72"/>
      <c r="D307" s="73"/>
    </row>
    <row r="308" spans="1:4" ht="48" customHeight="1" thickBot="1" x14ac:dyDescent="0.3">
      <c r="A308" s="173" t="s">
        <v>234</v>
      </c>
      <c r="B308" s="174"/>
      <c r="C308" s="74" t="s">
        <v>235</v>
      </c>
      <c r="D308" s="75" t="s">
        <v>236</v>
      </c>
    </row>
    <row r="309" spans="1:4" ht="25.5" customHeight="1" x14ac:dyDescent="0.25">
      <c r="A309" s="175" t="s">
        <v>0</v>
      </c>
      <c r="B309" s="35" t="s">
        <v>108</v>
      </c>
      <c r="C309" s="119">
        <v>227.89</v>
      </c>
      <c r="D309" s="11">
        <v>1</v>
      </c>
    </row>
    <row r="310" spans="1:4" ht="25.5" customHeight="1" x14ac:dyDescent="0.25">
      <c r="A310" s="176"/>
      <c r="B310" s="35" t="s">
        <v>109</v>
      </c>
      <c r="C310" s="119">
        <v>474.76</v>
      </c>
      <c r="D310" s="11">
        <v>1</v>
      </c>
    </row>
    <row r="311" spans="1:4" ht="25.5" customHeight="1" x14ac:dyDescent="0.25">
      <c r="A311" s="176"/>
      <c r="B311" s="36" t="s">
        <v>110</v>
      </c>
      <c r="C311" s="119">
        <v>1319.68</v>
      </c>
      <c r="D311" s="11">
        <v>2</v>
      </c>
    </row>
    <row r="312" spans="1:4" ht="25.5" customHeight="1" x14ac:dyDescent="0.25">
      <c r="A312" s="176"/>
      <c r="B312" s="37" t="s">
        <v>111</v>
      </c>
      <c r="C312" s="119">
        <v>723.36</v>
      </c>
      <c r="D312" s="11">
        <v>5</v>
      </c>
    </row>
    <row r="313" spans="1:4" ht="25.5" customHeight="1" thickBot="1" x14ac:dyDescent="0.3">
      <c r="A313" s="176"/>
      <c r="B313" s="35" t="s">
        <v>112</v>
      </c>
      <c r="C313" s="119">
        <v>1323.37</v>
      </c>
      <c r="D313" s="11">
        <v>2</v>
      </c>
    </row>
    <row r="314" spans="1:4" ht="25.5" customHeight="1" thickBot="1" x14ac:dyDescent="0.3">
      <c r="A314" s="176"/>
      <c r="B314" s="38" t="s">
        <v>113</v>
      </c>
      <c r="C314" s="119">
        <v>415.87</v>
      </c>
      <c r="D314" s="11">
        <v>2</v>
      </c>
    </row>
    <row r="315" spans="1:4" ht="25.5" customHeight="1" thickBot="1" x14ac:dyDescent="0.3">
      <c r="A315" s="176"/>
      <c r="B315" s="38" t="s">
        <v>114</v>
      </c>
      <c r="C315" s="119">
        <v>851.15</v>
      </c>
      <c r="D315" s="11">
        <v>3</v>
      </c>
    </row>
    <row r="316" spans="1:4" ht="25.5" customHeight="1" x14ac:dyDescent="0.25">
      <c r="A316" s="176"/>
      <c r="B316" s="38" t="s">
        <v>115</v>
      </c>
      <c r="C316" s="119">
        <v>422.9</v>
      </c>
      <c r="D316" s="11">
        <v>2</v>
      </c>
    </row>
    <row r="317" spans="1:4" ht="25.5" customHeight="1" x14ac:dyDescent="0.25">
      <c r="A317" s="176"/>
      <c r="B317" s="39" t="s">
        <v>116</v>
      </c>
      <c r="C317" s="119">
        <v>2093.64</v>
      </c>
      <c r="D317" s="11">
        <v>9</v>
      </c>
    </row>
    <row r="318" spans="1:4" ht="25.5" customHeight="1" thickBot="1" x14ac:dyDescent="0.3">
      <c r="A318" s="176"/>
      <c r="B318" s="40" t="s">
        <v>117</v>
      </c>
      <c r="C318" s="119">
        <v>3750.08</v>
      </c>
      <c r="D318" s="11">
        <v>6</v>
      </c>
    </row>
    <row r="319" spans="1:4" ht="25.5" customHeight="1" thickBot="1" x14ac:dyDescent="0.3">
      <c r="A319" s="176"/>
      <c r="B319" s="41" t="s">
        <v>118</v>
      </c>
      <c r="C319" s="119">
        <v>857.83</v>
      </c>
      <c r="D319" s="11">
        <v>4</v>
      </c>
    </row>
    <row r="320" spans="1:4" ht="25.5" customHeight="1" thickBot="1" x14ac:dyDescent="0.3">
      <c r="A320" s="176"/>
      <c r="B320" s="41" t="s">
        <v>119</v>
      </c>
      <c r="C320" s="119">
        <v>1009.08</v>
      </c>
      <c r="D320" s="11">
        <v>2</v>
      </c>
    </row>
    <row r="321" spans="1:4" ht="25.5" customHeight="1" thickBot="1" x14ac:dyDescent="0.3">
      <c r="A321" s="176"/>
      <c r="B321" s="41" t="s">
        <v>120</v>
      </c>
      <c r="C321" s="119">
        <v>3264.81</v>
      </c>
      <c r="D321" s="11">
        <v>4</v>
      </c>
    </row>
    <row r="322" spans="1:4" ht="25.5" customHeight="1" x14ac:dyDescent="0.25">
      <c r="A322" s="176"/>
      <c r="B322" s="41" t="s">
        <v>121</v>
      </c>
      <c r="C322" s="119">
        <v>2961.53</v>
      </c>
      <c r="D322" s="11">
        <v>5</v>
      </c>
    </row>
    <row r="323" spans="1:4" ht="25.5" customHeight="1" x14ac:dyDescent="0.25">
      <c r="A323" s="176"/>
      <c r="B323" s="42" t="s">
        <v>122</v>
      </c>
      <c r="C323" s="119">
        <v>1518.49</v>
      </c>
      <c r="D323" s="11">
        <v>2</v>
      </c>
    </row>
    <row r="324" spans="1:4" ht="25.5" customHeight="1" x14ac:dyDescent="0.25">
      <c r="A324" s="176"/>
      <c r="B324" s="42" t="s">
        <v>123</v>
      </c>
      <c r="C324" s="119">
        <v>340.99</v>
      </c>
      <c r="D324" s="11">
        <v>1</v>
      </c>
    </row>
    <row r="325" spans="1:4" ht="25.5" customHeight="1" x14ac:dyDescent="0.25">
      <c r="A325" s="176"/>
      <c r="B325" s="42" t="s">
        <v>124</v>
      </c>
      <c r="C325" s="119">
        <v>818.53</v>
      </c>
      <c r="D325" s="11">
        <v>5</v>
      </c>
    </row>
    <row r="326" spans="1:4" ht="25.5" customHeight="1" x14ac:dyDescent="0.25">
      <c r="A326" s="176"/>
      <c r="B326" s="42" t="s">
        <v>125</v>
      </c>
      <c r="C326" s="119">
        <v>736.6</v>
      </c>
      <c r="D326" s="11">
        <v>2</v>
      </c>
    </row>
    <row r="327" spans="1:4" ht="25.5" customHeight="1" x14ac:dyDescent="0.25">
      <c r="A327" s="176"/>
      <c r="B327" s="42" t="s">
        <v>126</v>
      </c>
      <c r="C327" s="119">
        <v>479.52</v>
      </c>
      <c r="D327" s="11">
        <v>1</v>
      </c>
    </row>
    <row r="328" spans="1:4" ht="25.5" customHeight="1" x14ac:dyDescent="0.25">
      <c r="A328" s="176"/>
      <c r="B328" s="42" t="s">
        <v>127</v>
      </c>
      <c r="C328" s="119">
        <v>0</v>
      </c>
      <c r="D328" s="11">
        <v>1</v>
      </c>
    </row>
    <row r="329" spans="1:4" ht="25.5" customHeight="1" x14ac:dyDescent="0.25">
      <c r="A329" s="176"/>
      <c r="B329" s="42" t="s">
        <v>128</v>
      </c>
      <c r="C329" s="119">
        <v>963.6</v>
      </c>
      <c r="D329" s="11">
        <v>12</v>
      </c>
    </row>
    <row r="330" spans="1:4" ht="25.5" customHeight="1" x14ac:dyDescent="0.25">
      <c r="A330" s="176"/>
      <c r="B330" s="42" t="s">
        <v>129</v>
      </c>
      <c r="C330" s="119">
        <v>3372.62</v>
      </c>
      <c r="D330" s="11">
        <v>5</v>
      </c>
    </row>
    <row r="331" spans="1:4" ht="25.5" customHeight="1" x14ac:dyDescent="0.25">
      <c r="A331" s="176"/>
      <c r="B331" s="42" t="s">
        <v>130</v>
      </c>
      <c r="C331" s="119">
        <v>3737.94</v>
      </c>
      <c r="D331" s="11">
        <v>4</v>
      </c>
    </row>
    <row r="332" spans="1:4" ht="25.5" customHeight="1" x14ac:dyDescent="0.25">
      <c r="A332" s="176"/>
      <c r="B332" s="42" t="s">
        <v>131</v>
      </c>
      <c r="C332" s="119">
        <v>1313.45</v>
      </c>
      <c r="D332" s="11">
        <v>3</v>
      </c>
    </row>
    <row r="333" spans="1:4" ht="25.5" customHeight="1" x14ac:dyDescent="0.25">
      <c r="A333" s="176"/>
      <c r="B333" s="42" t="s">
        <v>132</v>
      </c>
      <c r="C333" s="119">
        <v>1607.97</v>
      </c>
      <c r="D333" s="11">
        <v>5</v>
      </c>
    </row>
    <row r="334" spans="1:4" ht="25.5" customHeight="1" x14ac:dyDescent="0.25">
      <c r="A334" s="176"/>
      <c r="B334" s="42" t="s">
        <v>133</v>
      </c>
      <c r="C334" s="119">
        <v>103.9</v>
      </c>
      <c r="D334" s="11">
        <v>2</v>
      </c>
    </row>
    <row r="335" spans="1:4" ht="25.5" customHeight="1" x14ac:dyDescent="0.25">
      <c r="A335" s="176"/>
      <c r="B335" s="42" t="s">
        <v>134</v>
      </c>
      <c r="C335" s="119">
        <v>362.28</v>
      </c>
      <c r="D335" s="11">
        <v>1</v>
      </c>
    </row>
    <row r="336" spans="1:4" ht="25.5" customHeight="1" x14ac:dyDescent="0.25">
      <c r="A336" s="176"/>
      <c r="B336" s="42" t="s">
        <v>135</v>
      </c>
      <c r="C336" s="119">
        <v>883.78</v>
      </c>
      <c r="D336" s="11">
        <v>2</v>
      </c>
    </row>
    <row r="337" spans="1:4" ht="25.5" customHeight="1" x14ac:dyDescent="0.25">
      <c r="A337" s="176"/>
      <c r="B337" s="42" t="s">
        <v>136</v>
      </c>
      <c r="C337" s="119">
        <v>3062.4</v>
      </c>
      <c r="D337" s="11">
        <v>4</v>
      </c>
    </row>
    <row r="338" spans="1:4" ht="25.5" customHeight="1" thickBot="1" x14ac:dyDescent="0.3">
      <c r="A338" s="177"/>
      <c r="B338" s="42" t="s">
        <v>137</v>
      </c>
      <c r="C338" s="119">
        <v>3492.52</v>
      </c>
      <c r="D338" s="11">
        <v>2</v>
      </c>
    </row>
    <row r="339" spans="1:4" ht="35.1" customHeight="1" thickBot="1" x14ac:dyDescent="0.3">
      <c r="A339" s="57"/>
      <c r="B339" s="66" t="s">
        <v>5</v>
      </c>
      <c r="C339" s="64">
        <v>42490.54</v>
      </c>
      <c r="D339" s="93">
        <v>100</v>
      </c>
    </row>
    <row r="340" spans="1:4" ht="54" customHeight="1" thickBot="1" x14ac:dyDescent="0.3">
      <c r="A340" s="166" t="s">
        <v>303</v>
      </c>
      <c r="B340" s="167"/>
      <c r="C340" s="96" t="s">
        <v>235</v>
      </c>
      <c r="D340" s="61" t="s">
        <v>236</v>
      </c>
    </row>
    <row r="341" spans="1:4" ht="25.5" customHeight="1" x14ac:dyDescent="0.25">
      <c r="A341" s="175" t="s">
        <v>1</v>
      </c>
      <c r="B341" s="9" t="s">
        <v>138</v>
      </c>
      <c r="C341" s="126">
        <v>0</v>
      </c>
      <c r="D341" s="11">
        <v>2</v>
      </c>
    </row>
    <row r="342" spans="1:4" ht="25.5" customHeight="1" x14ac:dyDescent="0.25">
      <c r="A342" s="176"/>
      <c r="B342" s="9" t="s">
        <v>139</v>
      </c>
      <c r="C342" s="126">
        <v>33</v>
      </c>
      <c r="D342" s="11">
        <v>3</v>
      </c>
    </row>
    <row r="343" spans="1:4" ht="25.5" customHeight="1" x14ac:dyDescent="0.25">
      <c r="A343" s="176"/>
      <c r="B343" s="9" t="s">
        <v>140</v>
      </c>
      <c r="C343" s="126">
        <v>49.5</v>
      </c>
      <c r="D343" s="11">
        <v>4</v>
      </c>
    </row>
    <row r="344" spans="1:4" ht="25.5" customHeight="1" x14ac:dyDescent="0.25">
      <c r="A344" s="176"/>
      <c r="B344" s="9" t="s">
        <v>141</v>
      </c>
      <c r="C344" s="126">
        <v>47.5</v>
      </c>
      <c r="D344" s="11">
        <v>1</v>
      </c>
    </row>
    <row r="345" spans="1:4" ht="25.5" customHeight="1" thickBot="1" x14ac:dyDescent="0.3">
      <c r="A345" s="177"/>
      <c r="B345" s="9" t="s">
        <v>142</v>
      </c>
      <c r="C345" s="126">
        <v>0</v>
      </c>
      <c r="D345" s="11">
        <v>1</v>
      </c>
    </row>
    <row r="346" spans="1:4" ht="35.1" customHeight="1" thickBot="1" x14ac:dyDescent="0.3">
      <c r="A346" s="57"/>
      <c r="B346" s="66" t="s">
        <v>6</v>
      </c>
      <c r="C346" s="64">
        <v>130</v>
      </c>
      <c r="D346" s="93">
        <v>11</v>
      </c>
    </row>
    <row r="347" spans="1:4" ht="25.5" customHeight="1" thickBot="1" x14ac:dyDescent="0.3">
      <c r="A347" s="168" t="s">
        <v>316</v>
      </c>
      <c r="B347" s="169"/>
      <c r="C347" s="77" t="s">
        <v>268</v>
      </c>
      <c r="D347" s="78" t="s">
        <v>268</v>
      </c>
    </row>
    <row r="348" spans="1:4" ht="35.1" customHeight="1" thickBot="1" x14ac:dyDescent="0.3">
      <c r="A348" s="57"/>
      <c r="B348" s="95" t="s">
        <v>294</v>
      </c>
      <c r="C348" s="109" t="s">
        <v>268</v>
      </c>
      <c r="D348" s="110" t="s">
        <v>268</v>
      </c>
    </row>
    <row r="349" spans="1:4" ht="30" customHeight="1" thickBot="1" x14ac:dyDescent="0.3">
      <c r="A349" s="166" t="s">
        <v>295</v>
      </c>
      <c r="B349" s="167"/>
      <c r="C349" s="77" t="s">
        <v>268</v>
      </c>
      <c r="D349" s="78" t="s">
        <v>268</v>
      </c>
    </row>
    <row r="350" spans="1:4" ht="35.1" customHeight="1" thickBot="1" x14ac:dyDescent="0.3">
      <c r="A350" s="57"/>
      <c r="B350" s="94" t="s">
        <v>296</v>
      </c>
      <c r="C350" s="109" t="s">
        <v>268</v>
      </c>
      <c r="D350" s="110" t="s">
        <v>268</v>
      </c>
    </row>
    <row r="351" spans="1:4" ht="30" customHeight="1" thickBot="1" x14ac:dyDescent="0.3">
      <c r="A351" s="168" t="s">
        <v>312</v>
      </c>
      <c r="B351" s="169"/>
      <c r="C351" s="77" t="s">
        <v>268</v>
      </c>
      <c r="D351" s="78" t="s">
        <v>268</v>
      </c>
    </row>
    <row r="352" spans="1:4" ht="35.1" customHeight="1" x14ac:dyDescent="0.25">
      <c r="A352" s="6"/>
      <c r="B352" s="99" t="s">
        <v>297</v>
      </c>
      <c r="C352" s="109" t="s">
        <v>268</v>
      </c>
      <c r="D352" s="110" t="s">
        <v>268</v>
      </c>
    </row>
    <row r="353" spans="1:4" ht="12" customHeight="1" thickBot="1" x14ac:dyDescent="0.3"/>
    <row r="354" spans="1:4" ht="42.75" customHeight="1" thickBot="1" x14ac:dyDescent="0.3">
      <c r="A354" s="57"/>
      <c r="B354" s="66" t="s">
        <v>306</v>
      </c>
      <c r="C354" s="64">
        <f>SUM(C352,C348,C346,C339)</f>
        <v>42620.54</v>
      </c>
      <c r="D354" s="65">
        <f>SUM(D352,D348,D346,D339)</f>
        <v>111</v>
      </c>
    </row>
    <row r="355" spans="1:4" ht="15.75" thickBot="1" x14ac:dyDescent="0.3"/>
    <row r="356" spans="1:4" ht="30.75" customHeight="1" thickBot="1" x14ac:dyDescent="0.3">
      <c r="A356" s="170" t="s">
        <v>315</v>
      </c>
      <c r="B356" s="171"/>
      <c r="C356" s="171"/>
      <c r="D356" s="172"/>
    </row>
    <row r="357" spans="1:4" ht="30.75" customHeight="1" thickBot="1" x14ac:dyDescent="0.3">
      <c r="A357" s="168" t="s">
        <v>233</v>
      </c>
      <c r="B357" s="169"/>
      <c r="C357" s="72"/>
      <c r="D357" s="73"/>
    </row>
    <row r="358" spans="1:4" ht="48" customHeight="1" thickBot="1" x14ac:dyDescent="0.3">
      <c r="A358" s="173" t="s">
        <v>234</v>
      </c>
      <c r="B358" s="174"/>
      <c r="C358" s="74" t="s">
        <v>235</v>
      </c>
      <c r="D358" s="75" t="s">
        <v>236</v>
      </c>
    </row>
    <row r="359" spans="1:4" ht="25.5" customHeight="1" x14ac:dyDescent="0.25">
      <c r="A359" s="175" t="s">
        <v>0</v>
      </c>
      <c r="B359" s="43" t="s">
        <v>143</v>
      </c>
      <c r="C359" s="119">
        <v>775.2</v>
      </c>
      <c r="D359" s="11">
        <v>3</v>
      </c>
    </row>
    <row r="360" spans="1:4" ht="25.5" customHeight="1" x14ac:dyDescent="0.25">
      <c r="A360" s="176"/>
      <c r="B360" s="43" t="s">
        <v>144</v>
      </c>
      <c r="C360" s="119">
        <v>179.5</v>
      </c>
      <c r="D360" s="149">
        <v>2</v>
      </c>
    </row>
    <row r="361" spans="1:4" ht="25.5" customHeight="1" x14ac:dyDescent="0.25">
      <c r="A361" s="176"/>
      <c r="B361" s="44" t="s">
        <v>145</v>
      </c>
      <c r="C361" s="119">
        <v>1218.4000000000001</v>
      </c>
      <c r="D361" s="149">
        <v>3</v>
      </c>
    </row>
    <row r="362" spans="1:4" ht="25.5" customHeight="1" x14ac:dyDescent="0.25">
      <c r="A362" s="176"/>
      <c r="B362" s="44" t="s">
        <v>146</v>
      </c>
      <c r="C362" s="119">
        <v>849</v>
      </c>
      <c r="D362" s="149">
        <v>5</v>
      </c>
    </row>
    <row r="363" spans="1:4" ht="25.5" customHeight="1" x14ac:dyDescent="0.25">
      <c r="A363" s="176"/>
      <c r="B363" s="44" t="s">
        <v>147</v>
      </c>
      <c r="C363" s="119">
        <v>1012</v>
      </c>
      <c r="D363" s="149">
        <v>6</v>
      </c>
    </row>
    <row r="364" spans="1:4" ht="25.5" customHeight="1" x14ac:dyDescent="0.25">
      <c r="A364" s="176"/>
      <c r="B364" s="44" t="s">
        <v>148</v>
      </c>
      <c r="C364" s="119">
        <v>212</v>
      </c>
      <c r="D364" s="149">
        <v>2</v>
      </c>
    </row>
    <row r="365" spans="1:4" ht="25.5" customHeight="1" x14ac:dyDescent="0.25">
      <c r="A365" s="176"/>
      <c r="B365" s="44" t="s">
        <v>149</v>
      </c>
      <c r="C365" s="119">
        <v>1100</v>
      </c>
      <c r="D365" s="149">
        <v>1</v>
      </c>
    </row>
    <row r="366" spans="1:4" ht="25.5" customHeight="1" x14ac:dyDescent="0.25">
      <c r="A366" s="176"/>
      <c r="B366" s="44" t="s">
        <v>150</v>
      </c>
      <c r="C366" s="119">
        <v>1769.6</v>
      </c>
      <c r="D366" s="149">
        <v>3</v>
      </c>
    </row>
    <row r="367" spans="1:4" ht="25.5" customHeight="1" x14ac:dyDescent="0.25">
      <c r="A367" s="176"/>
      <c r="B367" s="44" t="s">
        <v>151</v>
      </c>
      <c r="C367" s="119">
        <v>1904</v>
      </c>
      <c r="D367" s="149">
        <v>4</v>
      </c>
    </row>
    <row r="368" spans="1:4" ht="25.5" customHeight="1" x14ac:dyDescent="0.25">
      <c r="A368" s="176"/>
      <c r="B368" s="44" t="s">
        <v>152</v>
      </c>
      <c r="C368" s="119">
        <v>1154</v>
      </c>
      <c r="D368" s="149">
        <v>3</v>
      </c>
    </row>
    <row r="369" spans="1:4" ht="25.5" customHeight="1" x14ac:dyDescent="0.25">
      <c r="A369" s="176"/>
      <c r="B369" s="44" t="s">
        <v>153</v>
      </c>
      <c r="C369" s="119">
        <v>1511.6</v>
      </c>
      <c r="D369" s="149">
        <v>4</v>
      </c>
    </row>
    <row r="370" spans="1:4" ht="25.5" customHeight="1" x14ac:dyDescent="0.25">
      <c r="A370" s="176"/>
      <c r="B370" s="44" t="s">
        <v>154</v>
      </c>
      <c r="C370" s="119">
        <v>308.59999999999997</v>
      </c>
      <c r="D370" s="149">
        <v>3</v>
      </c>
    </row>
    <row r="371" spans="1:4" ht="25.5" customHeight="1" x14ac:dyDescent="0.25">
      <c r="A371" s="176"/>
      <c r="B371" s="44" t="s">
        <v>155</v>
      </c>
      <c r="C371" s="119">
        <v>679.40000000000009</v>
      </c>
      <c r="D371" s="149">
        <v>2</v>
      </c>
    </row>
    <row r="372" spans="1:4" ht="25.5" customHeight="1" x14ac:dyDescent="0.25">
      <c r="A372" s="176"/>
      <c r="B372" s="44" t="s">
        <v>156</v>
      </c>
      <c r="C372" s="119">
        <v>1218.7</v>
      </c>
      <c r="D372" s="149">
        <v>1</v>
      </c>
    </row>
    <row r="373" spans="1:4" ht="25.5" customHeight="1" x14ac:dyDescent="0.25">
      <c r="A373" s="176"/>
      <c r="B373" s="44" t="s">
        <v>157</v>
      </c>
      <c r="C373" s="119">
        <v>587</v>
      </c>
      <c r="D373" s="149">
        <v>6</v>
      </c>
    </row>
    <row r="374" spans="1:4" ht="25.5" customHeight="1" x14ac:dyDescent="0.25">
      <c r="A374" s="176"/>
      <c r="B374" s="44" t="s">
        <v>158</v>
      </c>
      <c r="C374" s="119">
        <v>545</v>
      </c>
      <c r="D374" s="149">
        <v>8</v>
      </c>
    </row>
    <row r="375" spans="1:4" ht="25.5" customHeight="1" x14ac:dyDescent="0.25">
      <c r="A375" s="176"/>
      <c r="B375" s="44" t="s">
        <v>159</v>
      </c>
      <c r="C375" s="119">
        <v>771.2</v>
      </c>
      <c r="D375" s="149">
        <v>6</v>
      </c>
    </row>
    <row r="376" spans="1:4" ht="25.5" customHeight="1" x14ac:dyDescent="0.25">
      <c r="A376" s="176"/>
      <c r="B376" s="44" t="s">
        <v>160</v>
      </c>
      <c r="C376" s="119">
        <v>2652.8</v>
      </c>
      <c r="D376" s="149">
        <v>4</v>
      </c>
    </row>
    <row r="377" spans="1:4" ht="25.5" customHeight="1" x14ac:dyDescent="0.25">
      <c r="A377" s="176"/>
      <c r="B377" s="44" t="s">
        <v>161</v>
      </c>
      <c r="C377" s="119">
        <v>3456.8</v>
      </c>
      <c r="D377" s="149">
        <v>4</v>
      </c>
    </row>
    <row r="378" spans="1:4" ht="25.5" customHeight="1" x14ac:dyDescent="0.25">
      <c r="A378" s="176"/>
      <c r="B378" s="44" t="s">
        <v>162</v>
      </c>
      <c r="C378" s="119">
        <v>431.20000000000005</v>
      </c>
      <c r="D378" s="149">
        <v>2</v>
      </c>
    </row>
    <row r="379" spans="1:4" ht="25.5" customHeight="1" x14ac:dyDescent="0.25">
      <c r="A379" s="176"/>
      <c r="B379" s="44" t="s">
        <v>163</v>
      </c>
      <c r="C379" s="119">
        <v>717.6</v>
      </c>
      <c r="D379" s="149">
        <v>2</v>
      </c>
    </row>
    <row r="380" spans="1:4" ht="25.5" customHeight="1" x14ac:dyDescent="0.25">
      <c r="A380" s="176"/>
      <c r="B380" s="44" t="s">
        <v>164</v>
      </c>
      <c r="C380" s="119">
        <v>1264.4000000000001</v>
      </c>
      <c r="D380" s="149">
        <v>4</v>
      </c>
    </row>
    <row r="381" spans="1:4" ht="25.5" customHeight="1" x14ac:dyDescent="0.25">
      <c r="A381" s="176"/>
      <c r="B381" s="44" t="s">
        <v>165</v>
      </c>
      <c r="C381" s="119">
        <v>16</v>
      </c>
      <c r="D381" s="149">
        <v>1</v>
      </c>
    </row>
    <row r="382" spans="1:4" ht="25.5" customHeight="1" x14ac:dyDescent="0.25">
      <c r="A382" s="176"/>
      <c r="B382" s="44" t="s">
        <v>166</v>
      </c>
      <c r="C382" s="119">
        <v>260</v>
      </c>
      <c r="D382" s="149">
        <v>4</v>
      </c>
    </row>
    <row r="383" spans="1:4" ht="25.5" customHeight="1" x14ac:dyDescent="0.25">
      <c r="A383" s="176"/>
      <c r="B383" s="44" t="s">
        <v>167</v>
      </c>
      <c r="C383" s="119">
        <v>10.5</v>
      </c>
      <c r="D383" s="149">
        <v>1</v>
      </c>
    </row>
    <row r="384" spans="1:4" ht="25.5" customHeight="1" x14ac:dyDescent="0.25">
      <c r="A384" s="176"/>
      <c r="B384" s="44" t="s">
        <v>168</v>
      </c>
      <c r="C384" s="119">
        <v>40.950000000000003</v>
      </c>
      <c r="D384" s="149">
        <v>2</v>
      </c>
    </row>
    <row r="385" spans="1:4" ht="25.5" customHeight="1" x14ac:dyDescent="0.25">
      <c r="A385" s="176"/>
      <c r="B385" s="44" t="s">
        <v>169</v>
      </c>
      <c r="C385" s="119">
        <v>8.4</v>
      </c>
      <c r="D385" s="149">
        <v>1</v>
      </c>
    </row>
    <row r="386" spans="1:4" ht="25.5" customHeight="1" x14ac:dyDescent="0.25">
      <c r="A386" s="176"/>
      <c r="B386" s="44" t="s">
        <v>170</v>
      </c>
      <c r="C386" s="119">
        <v>11.76</v>
      </c>
      <c r="D386" s="149">
        <v>1</v>
      </c>
    </row>
    <row r="387" spans="1:4" ht="25.5" customHeight="1" x14ac:dyDescent="0.25">
      <c r="A387" s="176"/>
      <c r="B387" s="44" t="s">
        <v>171</v>
      </c>
      <c r="C387" s="119">
        <v>11.34</v>
      </c>
      <c r="D387" s="149">
        <v>1</v>
      </c>
    </row>
    <row r="388" spans="1:4" ht="25.5" customHeight="1" x14ac:dyDescent="0.25">
      <c r="A388" s="176"/>
      <c r="B388" s="44" t="s">
        <v>172</v>
      </c>
      <c r="C388" s="119">
        <v>15.08</v>
      </c>
      <c r="D388" s="149">
        <v>1</v>
      </c>
    </row>
    <row r="389" spans="1:4" ht="25.5" customHeight="1" x14ac:dyDescent="0.25">
      <c r="A389" s="176"/>
      <c r="B389" s="44" t="s">
        <v>173</v>
      </c>
      <c r="C389" s="119">
        <v>35.700000000000003</v>
      </c>
      <c r="D389" s="149">
        <v>2</v>
      </c>
    </row>
    <row r="390" spans="1:4" ht="25.5" customHeight="1" x14ac:dyDescent="0.25">
      <c r="A390" s="176"/>
      <c r="B390" s="44" t="s">
        <v>174</v>
      </c>
      <c r="C390" s="119">
        <v>35.700000000000003</v>
      </c>
      <c r="D390" s="149">
        <v>2</v>
      </c>
    </row>
    <row r="391" spans="1:4" ht="25.5" customHeight="1" x14ac:dyDescent="0.25">
      <c r="A391" s="176"/>
      <c r="B391" s="44" t="s">
        <v>175</v>
      </c>
      <c r="C391" s="119">
        <v>65.900000000000006</v>
      </c>
      <c r="D391" s="149">
        <v>2</v>
      </c>
    </row>
    <row r="392" spans="1:4" ht="25.5" customHeight="1" x14ac:dyDescent="0.25">
      <c r="A392" s="176"/>
      <c r="B392" s="45" t="s">
        <v>176</v>
      </c>
      <c r="C392" s="119">
        <v>192</v>
      </c>
      <c r="D392" s="150">
        <v>1</v>
      </c>
    </row>
    <row r="393" spans="1:4" ht="25.5" customHeight="1" x14ac:dyDescent="0.25">
      <c r="A393" s="176"/>
      <c r="B393" s="45" t="s">
        <v>177</v>
      </c>
      <c r="C393" s="119">
        <v>144.9</v>
      </c>
      <c r="D393" s="150">
        <v>1</v>
      </c>
    </row>
    <row r="394" spans="1:4" ht="25.5" customHeight="1" thickBot="1" x14ac:dyDescent="0.3">
      <c r="A394" s="177"/>
      <c r="B394" s="45" t="s">
        <v>178</v>
      </c>
      <c r="C394" s="119">
        <v>144.9</v>
      </c>
      <c r="D394" s="150">
        <v>1</v>
      </c>
    </row>
    <row r="395" spans="1:4" ht="35.1" customHeight="1" thickBot="1" x14ac:dyDescent="0.3">
      <c r="A395" s="57"/>
      <c r="B395" s="66" t="s">
        <v>5</v>
      </c>
      <c r="C395" s="64">
        <f>SUM(C359:C394)</f>
        <v>25311.130000000012</v>
      </c>
      <c r="D395" s="93">
        <f>SUM(D359:D394)</f>
        <v>99</v>
      </c>
    </row>
    <row r="396" spans="1:4" ht="54" customHeight="1" thickBot="1" x14ac:dyDescent="0.3">
      <c r="A396" s="166" t="s">
        <v>303</v>
      </c>
      <c r="B396" s="167"/>
      <c r="C396" s="96" t="s">
        <v>235</v>
      </c>
      <c r="D396" s="61" t="s">
        <v>236</v>
      </c>
    </row>
    <row r="397" spans="1:4" ht="39.75" customHeight="1" x14ac:dyDescent="0.25">
      <c r="A397" s="175" t="s">
        <v>1</v>
      </c>
      <c r="B397" s="9" t="s">
        <v>179</v>
      </c>
      <c r="C397" s="126">
        <v>166</v>
      </c>
      <c r="D397" s="11">
        <v>2</v>
      </c>
    </row>
    <row r="398" spans="1:4" ht="40.5" customHeight="1" x14ac:dyDescent="0.25">
      <c r="A398" s="176"/>
      <c r="B398" s="9" t="s">
        <v>180</v>
      </c>
      <c r="C398" s="126">
        <v>536.5</v>
      </c>
      <c r="D398" s="11">
        <v>9</v>
      </c>
    </row>
    <row r="399" spans="1:4" ht="43.5" customHeight="1" x14ac:dyDescent="0.25">
      <c r="A399" s="176"/>
      <c r="B399" s="9" t="s">
        <v>181</v>
      </c>
      <c r="C399" s="126">
        <v>0</v>
      </c>
      <c r="D399" s="11">
        <v>0</v>
      </c>
    </row>
    <row r="400" spans="1:4" ht="25.5" customHeight="1" x14ac:dyDescent="0.25">
      <c r="A400" s="176"/>
      <c r="B400" s="9" t="s">
        <v>182</v>
      </c>
      <c r="C400" s="126">
        <v>350.4</v>
      </c>
      <c r="D400" s="11">
        <v>14</v>
      </c>
    </row>
    <row r="401" spans="1:4" ht="25.5" customHeight="1" x14ac:dyDescent="0.25">
      <c r="A401" s="176"/>
      <c r="B401" s="9" t="s">
        <v>183</v>
      </c>
      <c r="C401" s="126">
        <v>0</v>
      </c>
      <c r="D401" s="11">
        <v>0</v>
      </c>
    </row>
    <row r="402" spans="1:4" ht="25.5" customHeight="1" x14ac:dyDescent="0.25">
      <c r="A402" s="176"/>
      <c r="B402" s="9" t="s">
        <v>184</v>
      </c>
      <c r="C402" s="126">
        <v>8060</v>
      </c>
      <c r="D402" s="11">
        <v>43</v>
      </c>
    </row>
    <row r="403" spans="1:4" ht="25.5" customHeight="1" x14ac:dyDescent="0.25">
      <c r="A403" s="176"/>
      <c r="B403" s="9" t="s">
        <v>185</v>
      </c>
      <c r="C403" s="126">
        <v>0</v>
      </c>
      <c r="D403" s="147">
        <v>0</v>
      </c>
    </row>
    <row r="404" spans="1:4" ht="25.5" customHeight="1" x14ac:dyDescent="0.25">
      <c r="A404" s="176"/>
      <c r="B404" s="9" t="s">
        <v>186</v>
      </c>
      <c r="C404" s="126">
        <v>4889</v>
      </c>
      <c r="D404" s="11">
        <v>4</v>
      </c>
    </row>
    <row r="405" spans="1:4" ht="25.5" customHeight="1" x14ac:dyDescent="0.25">
      <c r="A405" s="176"/>
      <c r="B405" s="9" t="s">
        <v>187</v>
      </c>
      <c r="C405" s="126">
        <v>37</v>
      </c>
      <c r="D405" s="11">
        <v>1</v>
      </c>
    </row>
    <row r="406" spans="1:4" ht="25.5" customHeight="1" thickBot="1" x14ac:dyDescent="0.3">
      <c r="A406" s="177"/>
      <c r="B406" s="9" t="s">
        <v>188</v>
      </c>
      <c r="C406" s="126">
        <v>0</v>
      </c>
      <c r="D406" s="11">
        <v>0</v>
      </c>
    </row>
    <row r="407" spans="1:4" ht="35.1" customHeight="1" thickBot="1" x14ac:dyDescent="0.3">
      <c r="A407" s="57"/>
      <c r="B407" s="66" t="s">
        <v>6</v>
      </c>
      <c r="C407" s="64">
        <f>SUM(C397:C406)</f>
        <v>14038.9</v>
      </c>
      <c r="D407" s="93">
        <f>SUM(D397:D406)</f>
        <v>73</v>
      </c>
    </row>
    <row r="408" spans="1:4" ht="54" customHeight="1" thickBot="1" x14ac:dyDescent="0.3">
      <c r="A408" s="168" t="s">
        <v>316</v>
      </c>
      <c r="B408" s="169"/>
      <c r="C408" s="163" t="s">
        <v>235</v>
      </c>
      <c r="D408" s="61" t="s">
        <v>236</v>
      </c>
    </row>
    <row r="409" spans="1:4" ht="25.5" customHeight="1" x14ac:dyDescent="0.25">
      <c r="A409" s="229"/>
      <c r="B409" s="10" t="s">
        <v>317</v>
      </c>
      <c r="C409" s="126">
        <v>1900</v>
      </c>
      <c r="D409" s="11">
        <v>20</v>
      </c>
    </row>
    <row r="410" spans="1:4" ht="25.5" customHeight="1" x14ac:dyDescent="0.25">
      <c r="A410" s="228"/>
      <c r="B410" s="10" t="s">
        <v>318</v>
      </c>
      <c r="C410" s="126">
        <v>352</v>
      </c>
      <c r="D410" s="11">
        <v>8</v>
      </c>
    </row>
    <row r="411" spans="1:4" ht="35.1" customHeight="1" thickBot="1" x14ac:dyDescent="0.3">
      <c r="A411" s="57"/>
      <c r="B411" s="95" t="s">
        <v>294</v>
      </c>
      <c r="C411" s="148">
        <f>SUM(C409:C410)</f>
        <v>2252</v>
      </c>
      <c r="D411" s="230">
        <f>SUM(D409:D410)</f>
        <v>28</v>
      </c>
    </row>
    <row r="412" spans="1:4" ht="54" customHeight="1" thickBot="1" x14ac:dyDescent="0.3">
      <c r="A412" s="166" t="s">
        <v>295</v>
      </c>
      <c r="B412" s="167"/>
      <c r="C412" s="158" t="s">
        <v>235</v>
      </c>
      <c r="D412" s="61" t="s">
        <v>236</v>
      </c>
    </row>
    <row r="413" spans="1:4" ht="45.75" customHeight="1" x14ac:dyDescent="0.25">
      <c r="A413" s="9" t="s">
        <v>3</v>
      </c>
      <c r="B413" s="9" t="s">
        <v>189</v>
      </c>
      <c r="C413" s="126">
        <v>0</v>
      </c>
      <c r="D413" s="11">
        <v>1</v>
      </c>
    </row>
    <row r="414" spans="1:4" ht="39.950000000000003" customHeight="1" thickBot="1" x14ac:dyDescent="0.3">
      <c r="A414" s="57"/>
      <c r="B414" s="94" t="s">
        <v>296</v>
      </c>
      <c r="C414" s="64">
        <f>SUM(C413)</f>
        <v>0</v>
      </c>
      <c r="D414" s="93">
        <f>SUM(D413)</f>
        <v>1</v>
      </c>
    </row>
    <row r="415" spans="1:4" ht="25.5" customHeight="1" thickBot="1" x14ac:dyDescent="0.3">
      <c r="A415" s="168" t="s">
        <v>312</v>
      </c>
      <c r="B415" s="169"/>
      <c r="C415" s="77" t="s">
        <v>268</v>
      </c>
      <c r="D415" s="78" t="s">
        <v>268</v>
      </c>
    </row>
    <row r="416" spans="1:4" ht="35.1" customHeight="1" x14ac:dyDescent="0.25">
      <c r="A416" s="57"/>
      <c r="B416" s="99" t="s">
        <v>297</v>
      </c>
      <c r="C416" s="109" t="s">
        <v>268</v>
      </c>
      <c r="D416" s="110" t="s">
        <v>268</v>
      </c>
    </row>
    <row r="417" spans="1:4" ht="12" customHeight="1" thickBot="1" x14ac:dyDescent="0.3"/>
    <row r="418" spans="1:4" ht="40.5" customHeight="1" thickBot="1" x14ac:dyDescent="0.3">
      <c r="A418" s="57"/>
      <c r="B418" s="66" t="s">
        <v>305</v>
      </c>
      <c r="C418" s="64">
        <f>SUM(C414,C411,C407,C395)</f>
        <v>41602.030000000013</v>
      </c>
      <c r="D418" s="93">
        <f>SUM(D414,D411,D407,D395)</f>
        <v>201</v>
      </c>
    </row>
    <row r="420" spans="1:4" ht="39" customHeight="1" x14ac:dyDescent="0.25">
      <c r="A420" s="57"/>
      <c r="B420" s="112" t="s">
        <v>231</v>
      </c>
      <c r="C420" s="64">
        <f>C418+C354+C304+C255+C209+C152+C118+C77+C36</f>
        <v>379031.92</v>
      </c>
      <c r="D420" s="65">
        <f>D418+D354+D304+D255+D209+D152+D118+D77+D36</f>
        <v>2035</v>
      </c>
    </row>
  </sheetData>
  <mergeCells count="115">
    <mergeCell ref="A105:A107"/>
    <mergeCell ref="A144:B144"/>
    <mergeCell ref="B187:B188"/>
    <mergeCell ref="B189:B190"/>
    <mergeCell ref="B191:B192"/>
    <mergeCell ref="A46:A47"/>
    <mergeCell ref="A48:A49"/>
    <mergeCell ref="A5:D5"/>
    <mergeCell ref="A6:B6"/>
    <mergeCell ref="A7:B7"/>
    <mergeCell ref="A8:A10"/>
    <mergeCell ref="A11:A12"/>
    <mergeCell ref="A14:A16"/>
    <mergeCell ref="A19:A21"/>
    <mergeCell ref="A23:B23"/>
    <mergeCell ref="A38:D38"/>
    <mergeCell ref="A39:B39"/>
    <mergeCell ref="A40:B40"/>
    <mergeCell ref="A41:A45"/>
    <mergeCell ref="B161:B162"/>
    <mergeCell ref="B163:B164"/>
    <mergeCell ref="B165:B166"/>
    <mergeCell ref="A2:B2"/>
    <mergeCell ref="A74:B74"/>
    <mergeCell ref="A397:A406"/>
    <mergeCell ref="A415:B415"/>
    <mergeCell ref="A408:B408"/>
    <mergeCell ref="B185:B186"/>
    <mergeCell ref="A157:A194"/>
    <mergeCell ref="A292:B292"/>
    <mergeCell ref="A58:A59"/>
    <mergeCell ref="A60:A61"/>
    <mergeCell ref="A51:A54"/>
    <mergeCell ref="A55:A57"/>
    <mergeCell ref="A68:B68"/>
    <mergeCell ref="A71:B71"/>
    <mergeCell ref="A113:B113"/>
    <mergeCell ref="A115:B115"/>
    <mergeCell ref="A147:B147"/>
    <mergeCell ref="A149:B149"/>
    <mergeCell ref="A204:B204"/>
    <mergeCell ref="A206:B206"/>
    <mergeCell ref="A298:B298"/>
    <mergeCell ref="A256:D256"/>
    <mergeCell ref="A243:A244"/>
    <mergeCell ref="A213:B213"/>
    <mergeCell ref="A236:B236"/>
    <mergeCell ref="A212:B212"/>
    <mergeCell ref="A1:D1"/>
    <mergeCell ref="A260:A287"/>
    <mergeCell ref="A293:A296"/>
    <mergeCell ref="A29:B29"/>
    <mergeCell ref="A31:B31"/>
    <mergeCell ref="A33:B33"/>
    <mergeCell ref="A214:A234"/>
    <mergeCell ref="B169:B170"/>
    <mergeCell ref="B171:B172"/>
    <mergeCell ref="B173:B174"/>
    <mergeCell ref="B175:B176"/>
    <mergeCell ref="B157:B158"/>
    <mergeCell ref="B181:B182"/>
    <mergeCell ref="B183:B184"/>
    <mergeCell ref="A35:D35"/>
    <mergeCell ref="A123:A139"/>
    <mergeCell ref="A64:A66"/>
    <mergeCell ref="A237:A240"/>
    <mergeCell ref="B159:B160"/>
    <mergeCell ref="A4:D4"/>
    <mergeCell ref="A141:B141"/>
    <mergeCell ref="A63:B63"/>
    <mergeCell ref="A154:D154"/>
    <mergeCell ref="A155:B155"/>
    <mergeCell ref="A156:B156"/>
    <mergeCell ref="A196:B196"/>
    <mergeCell ref="A201:B201"/>
    <mergeCell ref="A211:D211"/>
    <mergeCell ref="A110:A111"/>
    <mergeCell ref="A82:A102"/>
    <mergeCell ref="A79:D79"/>
    <mergeCell ref="A80:B80"/>
    <mergeCell ref="A81:B81"/>
    <mergeCell ref="A120:D120"/>
    <mergeCell ref="A121:B121"/>
    <mergeCell ref="A122:B122"/>
    <mergeCell ref="A109:B109"/>
    <mergeCell ref="A104:B104"/>
    <mergeCell ref="B167:B168"/>
    <mergeCell ref="B193:B194"/>
    <mergeCell ref="A197:A199"/>
    <mergeCell ref="B177:B178"/>
    <mergeCell ref="B179:B180"/>
    <mergeCell ref="A412:B412"/>
    <mergeCell ref="A347:B347"/>
    <mergeCell ref="A396:B396"/>
    <mergeCell ref="A242:B242"/>
    <mergeCell ref="A246:B246"/>
    <mergeCell ref="A248:B248"/>
    <mergeCell ref="A257:D257"/>
    <mergeCell ref="A258:B258"/>
    <mergeCell ref="A259:B259"/>
    <mergeCell ref="A289:B289"/>
    <mergeCell ref="A300:B300"/>
    <mergeCell ref="A349:B349"/>
    <mergeCell ref="A351:B351"/>
    <mergeCell ref="A359:A394"/>
    <mergeCell ref="A341:A345"/>
    <mergeCell ref="A309:A338"/>
    <mergeCell ref="A306:D306"/>
    <mergeCell ref="A307:B307"/>
    <mergeCell ref="A308:B308"/>
    <mergeCell ref="A340:B340"/>
    <mergeCell ref="A356:D356"/>
    <mergeCell ref="A357:B357"/>
    <mergeCell ref="A358:B358"/>
    <mergeCell ref="A249:A252"/>
  </mergeCells>
  <pageMargins left="0.70866141732283472" right="0.70866141732283472" top="0.74803149606299213" bottom="0.19685039370078741" header="0.31496062992125984" footer="0.31496062992125984"/>
  <pageSetup paperSize="9" scale="71" fitToHeight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Locali_ZoneTOT</vt:lpstr>
      <vt:lpstr>Locali_ZoneTOT!Area_stampa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CaresanaA</dc:creator>
  <cp:lastModifiedBy>Alberto Caresana</cp:lastModifiedBy>
  <cp:lastPrinted>2015-01-20T10:31:05Z</cp:lastPrinted>
  <dcterms:created xsi:type="dcterms:W3CDTF">2014-04-16T08:02:44Z</dcterms:created>
  <dcterms:modified xsi:type="dcterms:W3CDTF">2015-01-30T10:17:53Z</dcterms:modified>
</cp:coreProperties>
</file>