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Addetti ai lavori in aggiornamento\File da pubblicare\"/>
    </mc:Choice>
  </mc:AlternateContent>
  <xr:revisionPtr revIDLastSave="0" documentId="13_ncr:1_{7F3997CD-6F4E-466E-B247-ACC929027C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età-consolidati-consorzi 21" sheetId="1" r:id="rId1"/>
  </sheets>
  <definedNames>
    <definedName name="_xlnm.Print_Area" localSheetId="0">'società-consolidati-consorzi 21'!$A$1:$N$41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2" i="1"/>
  <c r="H21" i="1"/>
  <c r="H20" i="1"/>
  <c r="H19" i="1"/>
  <c r="H18" i="1"/>
  <c r="M17" i="1"/>
  <c r="H17" i="1"/>
  <c r="H16" i="1"/>
  <c r="I12" i="1" l="1"/>
  <c r="M11" i="1"/>
  <c r="M10" i="1"/>
  <c r="G9" i="1"/>
  <c r="G4" i="1" l="1"/>
  <c r="H15" i="1" l="1"/>
  <c r="H14" i="1"/>
  <c r="H12" i="1" l="1"/>
  <c r="H3" i="1" l="1"/>
  <c r="H8" i="1" l="1"/>
  <c r="H7" i="1" l="1"/>
  <c r="H11" i="1" l="1"/>
  <c r="H10" i="1"/>
  <c r="H13" i="1" l="1"/>
  <c r="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Giovanni Paese</author>
  </authors>
  <commentList>
    <comment ref="E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Giovanni Paese:</t>
        </r>
        <r>
          <rPr>
            <sz val="9"/>
            <color indexed="81"/>
            <rFont val="Tahoma"/>
            <family val="2"/>
          </rPr>
          <t xml:space="preserve">
al 01.09.2020</t>
        </r>
      </text>
    </comment>
  </commentList>
</comments>
</file>

<file path=xl/sharedStrings.xml><?xml version="1.0" encoding="utf-8"?>
<sst xmlns="http://schemas.openxmlformats.org/spreadsheetml/2006/main" count="79" uniqueCount="72">
  <si>
    <t>Settore Merceologico</t>
  </si>
  <si>
    <t>Capitale Sociale</t>
  </si>
  <si>
    <t>Patrimonio Netto</t>
  </si>
  <si>
    <t>Valore Produzione (A)</t>
  </si>
  <si>
    <t xml:space="preserve">Costo Produzione        (B) </t>
  </si>
  <si>
    <t>energia e calore</t>
  </si>
  <si>
    <t>gestione mense scolastiche</t>
  </si>
  <si>
    <t>territorio e ambiente</t>
  </si>
  <si>
    <t>trasporto pubblico</t>
  </si>
  <si>
    <t>infrastrutture</t>
  </si>
  <si>
    <t>servizi sportivi</t>
  </si>
  <si>
    <t>servizio idrico</t>
  </si>
  <si>
    <t>società di scopo per la realizzazione e organizzazione dell'Expo 2015</t>
  </si>
  <si>
    <t>acquisizioni terreni Expo</t>
  </si>
  <si>
    <t>Farmacie Comunali Milanesi</t>
  </si>
  <si>
    <t>luglio 2000</t>
  </si>
  <si>
    <t>MILANO RISTORAZIONE S.p.A.</t>
  </si>
  <si>
    <t>AREXPO S.p.A.</t>
  </si>
  <si>
    <t>N° Dipendenti</t>
  </si>
  <si>
    <t>AMAT S.r.l.</t>
  </si>
  <si>
    <t>PARTECIPAZIONI DIRETTE - DATI BILANCIO 2017 - valori in euro</t>
  </si>
  <si>
    <t>Voce B9 del Conto Economico - Personale</t>
  </si>
  <si>
    <t>MILANOSPORT S.p.A.</t>
  </si>
  <si>
    <t>Differenza Valore e Costo Produzione (A-B)</t>
  </si>
  <si>
    <t>2000</t>
  </si>
  <si>
    <t>Data di Costituzione (1)</t>
  </si>
  <si>
    <t>(4) inclusi altri benefici ai dipendenti</t>
  </si>
  <si>
    <t>A.F.M. S.p.A. (5)</t>
  </si>
  <si>
    <t>(1) data di costituzione originaria, di inizio attività, indipendentemente dalla ragione sociale.</t>
  </si>
  <si>
    <t xml:space="preserve">(2) i dati riportati provengono da prospetti di bilancio redatti secondo i pricipi IAS/IFRS; </t>
  </si>
  <si>
    <t>99% + 1% azioni proprie</t>
  </si>
  <si>
    <t>= area di consolidamento del Comune di Milano</t>
  </si>
  <si>
    <t>NOTE:</t>
  </si>
  <si>
    <t>Quota di Partecipazione del Comune</t>
  </si>
  <si>
    <t>Debiti (3)</t>
  </si>
  <si>
    <t>TFR (4)</t>
  </si>
  <si>
    <t>A2A Gruppo (2)</t>
  </si>
  <si>
    <t>A2A S.p.A. (2)</t>
  </si>
  <si>
    <t>ATM Gruppo (2)</t>
  </si>
  <si>
    <t>ATM S.p.A. (2)</t>
  </si>
  <si>
    <t>MM S.p.A. (2)</t>
  </si>
  <si>
    <t>(7) La percentuale di partecipazione negli enti strumentali è stata determinata applicando il criterio della rappresentanza all'interno degli organi decisionali.</t>
  </si>
  <si>
    <t>CAP HOLDING Gruppo (2)</t>
  </si>
  <si>
    <t>CAP HOLDING S.p.A. (2)</t>
  </si>
  <si>
    <t>Utile/Perdita di esercizio</t>
  </si>
  <si>
    <t xml:space="preserve">23 entità elencate: 12 società e 2 enti consolidati; 
5 società e 4 enti partecipati;
</t>
  </si>
  <si>
    <t>Società/Ente valori in euro</t>
  </si>
  <si>
    <t>(3) per Gruppo CAP la voce Debiti è stata calcolata come Totale Passività - TFR - Fondo Rischi e Oneri.</t>
  </si>
  <si>
    <t>(5) bilancio annuale al 31.03.2021</t>
  </si>
  <si>
    <t>51 
(di cui 8 in somministrazione)</t>
  </si>
  <si>
    <t>(6) liquidata al 31.12.2021.</t>
  </si>
  <si>
    <t>-</t>
  </si>
  <si>
    <t>EXPO 2015 S.p.A. (6)</t>
  </si>
  <si>
    <t>SEA Gruppo (2)</t>
  </si>
  <si>
    <t>SEA S.p.A. (2)</t>
  </si>
  <si>
    <t>SO.GE.M.I. S.p.A.</t>
  </si>
  <si>
    <t>24/02/1956</t>
  </si>
  <si>
    <t>mercati generali</t>
  </si>
  <si>
    <t>SPV Linea M4 S.p.A.</t>
  </si>
  <si>
    <t>CSI Piemonte</t>
  </si>
  <si>
    <t>informatica</t>
  </si>
  <si>
    <t>Agenzia TPL</t>
  </si>
  <si>
    <t>non disponibile</t>
  </si>
  <si>
    <t>Fondazione Milano - Scuole Civiche (7)</t>
  </si>
  <si>
    <t>cultura e istruzione</t>
  </si>
  <si>
    <t>Fondazione Teatro alla Scala (7)</t>
  </si>
  <si>
    <t>Produzione ed esecuzione di spettacoli lirici, concerti e danza In Italia e all'estero</t>
  </si>
  <si>
    <t>Fondazione Piccolo Teatro di Milano - Teatro d'Europa (7)</t>
  </si>
  <si>
    <t>Produzione ed esecuzione di spettacoli di prosa, concerti e danza In Italia e all'estero</t>
  </si>
  <si>
    <t xml:space="preserve">Ente Parco Regionale delle Groane </t>
  </si>
  <si>
    <t>Ente Parco Nord Milano</t>
  </si>
  <si>
    <t>Consorzio Villa Reale e Parco di Monza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</si>
</sst>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L.&quot;\ #,##0;[Red]\-&quot;L.&quot;\ #,##0"/>
    <numFmt numFmtId="167" formatCode="_(&quot;$&quot;* #,##0.00_);_(&quot;$&quot;* \(#,##0.00\);_(&quot;$&quot;* &quot;-&quot;??_);_(@_)"/>
    <numFmt numFmtId="168" formatCode="_-[$€-2]\ * #,##0.00_-;\-[$€-2]\ * #,##0.00_-;_-[$€-2]\ * &quot;-&quot;??_-"/>
    <numFmt numFmtId="169" formatCode="_(* #,##0_);_(* \(#,##0\);_(* &quot;-&quot;??_);_(@_)"/>
    <numFmt numFmtId="170" formatCode="_-* #,##0_-;\-* #,##0_-;_-* &quot;-&quot;??_-;_-@_-"/>
    <numFmt numFmtId="171" formatCode="#,##0_ ;\-#,##0\ "/>
  </numFmts>
  <fonts count="18"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Geneva"/>
      <family val="2"/>
    </font>
    <font>
      <sz val="10"/>
      <name val="Helv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3" fontId="11" fillId="0" borderId="0"/>
    <xf numFmtId="38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4" borderId="0" applyNumberFormat="0" applyFont="0" applyBorder="0" applyAlignment="0" applyProtection="0"/>
    <xf numFmtId="0" fontId="10" fillId="5" borderId="0" applyNumberFormat="0" applyFont="0" applyBorder="0" applyAlignment="0" applyProtection="0"/>
    <xf numFmtId="0" fontId="10" fillId="6" borderId="0" applyNumberFormat="0" applyFont="0" applyBorder="0" applyAlignment="0" applyProtection="0"/>
    <xf numFmtId="0" fontId="10" fillId="7" borderId="0" applyNumberFormat="0" applyFont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7" fillId="0" borderId="0" xfId="0" applyFont="1"/>
    <xf numFmtId="0" fontId="6" fillId="2" borderId="4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3" fillId="0" borderId="0" xfId="0" quotePrefix="1" applyFont="1"/>
    <xf numFmtId="9" fontId="1" fillId="2" borderId="4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2" borderId="0" xfId="0" applyFont="1" applyFill="1"/>
    <xf numFmtId="0" fontId="5" fillId="2" borderId="0" xfId="0" applyFont="1" applyFill="1"/>
    <xf numFmtId="169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70" fontId="1" fillId="0" borderId="0" xfId="43" applyNumberFormat="1" applyFont="1" applyFill="1" applyBorder="1" applyAlignment="1">
      <alignment horizontal="left" vertical="center"/>
    </xf>
    <xf numFmtId="170" fontId="1" fillId="0" borderId="0" xfId="43" quotePrefix="1" applyNumberFormat="1" applyFont="1" applyFill="1" applyBorder="1" applyAlignment="1">
      <alignment horizontal="right" vertical="center"/>
    </xf>
    <xf numFmtId="10" fontId="1" fillId="0" borderId="0" xfId="0" quotePrefix="1" applyNumberFormat="1" applyFont="1" applyAlignment="1">
      <alignment horizontal="center" vertical="center"/>
    </xf>
    <xf numFmtId="10" fontId="7" fillId="0" borderId="0" xfId="0" applyNumberFormat="1" applyFont="1"/>
    <xf numFmtId="10" fontId="1" fillId="2" borderId="4" xfId="0" applyNumberFormat="1" applyFont="1" applyFill="1" applyBorder="1" applyAlignment="1">
      <alignment horizontal="center" vertical="center"/>
    </xf>
    <xf numFmtId="0" fontId="14" fillId="0" borderId="0" xfId="0" quotePrefix="1" applyFont="1" applyAlignment="1">
      <alignment vertical="center"/>
    </xf>
    <xf numFmtId="0" fontId="15" fillId="0" borderId="0" xfId="0" applyFont="1" applyAlignment="1">
      <alignment vertical="center" wrapText="1"/>
    </xf>
    <xf numFmtId="169" fontId="1" fillId="2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6" fillId="2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14" fontId="1" fillId="8" borderId="4" xfId="0" quotePrefix="1" applyNumberFormat="1" applyFont="1" applyFill="1" applyBorder="1" applyAlignment="1">
      <alignment horizontal="center" vertical="center"/>
    </xf>
    <xf numFmtId="10" fontId="1" fillId="8" borderId="4" xfId="0" applyNumberFormat="1" applyFont="1" applyFill="1" applyBorder="1" applyAlignment="1">
      <alignment horizontal="center" vertical="center"/>
    </xf>
    <xf numFmtId="9" fontId="1" fillId="8" borderId="4" xfId="0" applyNumberFormat="1" applyFont="1" applyFill="1" applyBorder="1" applyAlignment="1">
      <alignment horizontal="center" vertical="center" wrapText="1"/>
    </xf>
    <xf numFmtId="3" fontId="1" fillId="8" borderId="4" xfId="0" applyNumberFormat="1" applyFont="1" applyFill="1" applyBorder="1" applyAlignment="1">
      <alignment horizontal="center" vertical="center"/>
    </xf>
    <xf numFmtId="169" fontId="1" fillId="8" borderId="4" xfId="0" applyNumberFormat="1" applyFont="1" applyFill="1" applyBorder="1" applyAlignment="1">
      <alignment horizontal="left" vertical="center"/>
    </xf>
    <xf numFmtId="0" fontId="7" fillId="8" borderId="0" xfId="0" applyFont="1" applyFill="1"/>
    <xf numFmtId="0" fontId="13" fillId="8" borderId="0" xfId="0" quotePrefix="1" applyFont="1" applyFill="1"/>
    <xf numFmtId="10" fontId="7" fillId="8" borderId="0" xfId="0" applyNumberFormat="1" applyFont="1" applyFill="1"/>
    <xf numFmtId="43" fontId="1" fillId="2" borderId="4" xfId="43" applyFont="1" applyFill="1" applyBorder="1" applyAlignment="1">
      <alignment horizontal="right" vertical="center" wrapText="1"/>
    </xf>
    <xf numFmtId="3" fontId="1" fillId="8" borderId="4" xfId="0" applyNumberFormat="1" applyFont="1" applyFill="1" applyBorder="1" applyAlignment="1">
      <alignment horizontal="center" vertical="center" wrapText="1"/>
    </xf>
    <xf numFmtId="169" fontId="1" fillId="2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9" fontId="1" fillId="0" borderId="4" xfId="0" applyNumberFormat="1" applyFont="1" applyBorder="1" applyAlignment="1">
      <alignment horizontal="left" vertical="center"/>
    </xf>
    <xf numFmtId="169" fontId="1" fillId="8" borderId="4" xfId="0" applyNumberFormat="1" applyFont="1" applyFill="1" applyBorder="1" applyAlignment="1">
      <alignment horizontal="right" vertical="center"/>
    </xf>
    <xf numFmtId="170" fontId="1" fillId="2" borderId="4" xfId="0" applyNumberFormat="1" applyFont="1" applyFill="1" applyBorder="1" applyAlignment="1">
      <alignment horizontal="left" vertical="center"/>
    </xf>
    <xf numFmtId="171" fontId="1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10" fontId="1" fillId="0" borderId="4" xfId="0" quotePrefix="1" applyNumberFormat="1" applyFont="1" applyBorder="1" applyAlignment="1">
      <alignment horizontal="center" vertical="center"/>
    </xf>
    <xf numFmtId="170" fontId="1" fillId="0" borderId="4" xfId="43" applyNumberFormat="1" applyFont="1" applyFill="1" applyBorder="1" applyAlignment="1">
      <alignment horizontal="left" vertical="center"/>
    </xf>
    <xf numFmtId="170" fontId="1" fillId="0" borderId="4" xfId="43" quotePrefix="1" applyNumberFormat="1" applyFont="1" applyFill="1" applyBorder="1" applyAlignment="1">
      <alignment horizontal="right" vertical="center"/>
    </xf>
    <xf numFmtId="1" fontId="1" fillId="0" borderId="4" xfId="0" applyNumberFormat="1" applyFont="1" applyBorder="1" applyAlignment="1">
      <alignment horizontal="center" vertical="center" wrapText="1"/>
    </xf>
    <xf numFmtId="170" fontId="1" fillId="0" borderId="4" xfId="43" applyNumberFormat="1" applyFont="1" applyFill="1" applyBorder="1" applyAlignment="1">
      <alignment horizontal="right" vertical="center"/>
    </xf>
    <xf numFmtId="0" fontId="14" fillId="8" borderId="2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47">
    <cellStyle name="Euro" xfId="9" xr:uid="{00000000-0005-0000-0000-000000000000}"/>
    <cellStyle name="gigio" xfId="10" xr:uid="{00000000-0005-0000-0000-000001000000}"/>
    <cellStyle name="Migliaia" xfId="43" builtinId="3"/>
    <cellStyle name="Migliaia (0)_BASELEAS" xfId="11" xr:uid="{00000000-0005-0000-0000-000003000000}"/>
    <cellStyle name="Migliaia [0] 2" xfId="25" xr:uid="{00000000-0005-0000-0000-000004000000}"/>
    <cellStyle name="Migliaia [0] 3" xfId="44" xr:uid="{00000000-0005-0000-0000-000005000000}"/>
    <cellStyle name="Migliaia 10" xfId="27" xr:uid="{00000000-0005-0000-0000-000006000000}"/>
    <cellStyle name="Migliaia 11" xfId="28" xr:uid="{00000000-0005-0000-0000-000007000000}"/>
    <cellStyle name="Migliaia 12" xfId="8" xr:uid="{00000000-0005-0000-0000-000008000000}"/>
    <cellStyle name="Migliaia 13" xfId="39" xr:uid="{00000000-0005-0000-0000-000009000000}"/>
    <cellStyle name="Migliaia 14" xfId="41" xr:uid="{00000000-0005-0000-0000-00000A000000}"/>
    <cellStyle name="Migliaia 15" xfId="42" xr:uid="{00000000-0005-0000-0000-00000B000000}"/>
    <cellStyle name="Migliaia 16" xfId="40" xr:uid="{00000000-0005-0000-0000-00000C000000}"/>
    <cellStyle name="Migliaia 17" xfId="45" xr:uid="{00000000-0005-0000-0000-00000D000000}"/>
    <cellStyle name="Migliaia 18" xfId="46" xr:uid="{00000000-0005-0000-0000-00000E000000}"/>
    <cellStyle name="Migliaia 2" xfId="1" xr:uid="{00000000-0005-0000-0000-00000F000000}"/>
    <cellStyle name="Migliaia 2 2" xfId="21" xr:uid="{00000000-0005-0000-0000-000010000000}"/>
    <cellStyle name="Migliaia 2 3" xfId="24" xr:uid="{00000000-0005-0000-0000-000011000000}"/>
    <cellStyle name="Migliaia 3" xfId="2" xr:uid="{00000000-0005-0000-0000-000012000000}"/>
    <cellStyle name="Migliaia 3 2" xfId="26" xr:uid="{00000000-0005-0000-0000-000013000000}"/>
    <cellStyle name="Migliaia 4" xfId="29" xr:uid="{00000000-0005-0000-0000-000014000000}"/>
    <cellStyle name="Migliaia 5" xfId="30" xr:uid="{00000000-0005-0000-0000-000015000000}"/>
    <cellStyle name="Migliaia 6" xfId="31" xr:uid="{00000000-0005-0000-0000-000016000000}"/>
    <cellStyle name="Migliaia 7" xfId="32" xr:uid="{00000000-0005-0000-0000-000017000000}"/>
    <cellStyle name="Migliaia 8" xfId="33" xr:uid="{00000000-0005-0000-0000-000018000000}"/>
    <cellStyle name="Migliaia 9" xfId="34" xr:uid="{00000000-0005-0000-0000-000019000000}"/>
    <cellStyle name="Monétaire_TradingComps" xfId="12" xr:uid="{00000000-0005-0000-0000-00001A000000}"/>
    <cellStyle name="Normale" xfId="0" builtinId="0"/>
    <cellStyle name="Normale 2" xfId="3" xr:uid="{00000000-0005-0000-0000-00001C000000}"/>
    <cellStyle name="Normale 2 2" xfId="35" xr:uid="{00000000-0005-0000-0000-00001D000000}"/>
    <cellStyle name="Normale 2 3" xfId="20" xr:uid="{00000000-0005-0000-0000-00001E000000}"/>
    <cellStyle name="Normale 3" xfId="4" xr:uid="{00000000-0005-0000-0000-00001F000000}"/>
    <cellStyle name="Normale 3 2" xfId="19" xr:uid="{00000000-0005-0000-0000-000020000000}"/>
    <cellStyle name="Normale 4" xfId="5" xr:uid="{00000000-0005-0000-0000-000021000000}"/>
    <cellStyle name="Normale 4 2" xfId="22" xr:uid="{00000000-0005-0000-0000-000022000000}"/>
    <cellStyle name="Normale 5" xfId="23" xr:uid="{00000000-0005-0000-0000-000023000000}"/>
    <cellStyle name="Normale 6" xfId="36" xr:uid="{00000000-0005-0000-0000-000024000000}"/>
    <cellStyle name="Normale 7" xfId="37" xr:uid="{00000000-0005-0000-0000-000025000000}"/>
    <cellStyle name="Normale 8" xfId="38" xr:uid="{00000000-0005-0000-0000-000026000000}"/>
    <cellStyle name="Normale 9" xfId="7" xr:uid="{00000000-0005-0000-0000-000027000000}"/>
    <cellStyle name="Percentuale 2" xfId="6" xr:uid="{00000000-0005-0000-0000-000028000000}"/>
    <cellStyle name="Valuta (0)_BASELEAS" xfId="13" xr:uid="{00000000-0005-0000-0000-000029000000}"/>
    <cellStyle name="XL3 Blue" xfId="14" xr:uid="{00000000-0005-0000-0000-00002A000000}"/>
    <cellStyle name="XL3 Green" xfId="15" xr:uid="{00000000-0005-0000-0000-00002B000000}"/>
    <cellStyle name="XL3 Orange" xfId="16" xr:uid="{00000000-0005-0000-0000-00002C000000}"/>
    <cellStyle name="XL3 Red" xfId="17" xr:uid="{00000000-0005-0000-0000-00002D000000}"/>
    <cellStyle name="XL3 Yellow" xfId="18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topLeftCell="A2" zoomScale="78" zoomScaleNormal="78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D1" sqref="D1:D2"/>
    </sheetView>
  </sheetViews>
  <sheetFormatPr defaultColWidth="8.7109375" defaultRowHeight="15"/>
  <cols>
    <col min="1" max="1" width="37.28515625" style="2" customWidth="1"/>
    <col min="2" max="2" width="16.7109375" style="2" customWidth="1"/>
    <col min="3" max="3" width="19.42578125" style="20" customWidth="1"/>
    <col min="4" max="4" width="32.7109375" style="2" customWidth="1"/>
    <col min="5" max="5" width="38.140625" bestFit="1" customWidth="1"/>
    <col min="6" max="6" width="21" customWidth="1"/>
    <col min="7" max="7" width="19.42578125" customWidth="1"/>
    <col min="8" max="8" width="18.42578125" customWidth="1"/>
    <col min="9" max="9" width="19.42578125" customWidth="1"/>
    <col min="10" max="10" width="18.42578125" customWidth="1"/>
    <col min="11" max="11" width="19.42578125" customWidth="1"/>
    <col min="12" max="12" width="19.7109375" customWidth="1"/>
    <col min="13" max="13" width="18.42578125" customWidth="1"/>
    <col min="14" max="14" width="21.42578125" bestFit="1" customWidth="1"/>
  </cols>
  <sheetData>
    <row r="1" spans="1:15" ht="15.6" hidden="1" customHeight="1">
      <c r="A1" s="59" t="s">
        <v>46</v>
      </c>
      <c r="B1" s="59" t="s">
        <v>25</v>
      </c>
      <c r="C1" s="59" t="s">
        <v>33</v>
      </c>
      <c r="D1" s="59" t="s">
        <v>0</v>
      </c>
      <c r="E1" s="3" t="s">
        <v>18</v>
      </c>
      <c r="F1" s="3" t="s">
        <v>20</v>
      </c>
      <c r="G1" s="3"/>
      <c r="H1" s="3"/>
      <c r="I1" s="3"/>
      <c r="J1" s="3"/>
      <c r="K1" s="3"/>
      <c r="L1" s="3"/>
      <c r="M1" s="3"/>
      <c r="N1" s="3"/>
    </row>
    <row r="2" spans="1:15" ht="78.599999999999994" customHeight="1">
      <c r="A2" s="60"/>
      <c r="B2" s="60"/>
      <c r="C2" s="60"/>
      <c r="D2" s="60"/>
      <c r="E2" s="3" t="s">
        <v>18</v>
      </c>
      <c r="F2" s="3" t="s">
        <v>3</v>
      </c>
      <c r="G2" s="3" t="s">
        <v>4</v>
      </c>
      <c r="H2" s="3" t="s">
        <v>23</v>
      </c>
      <c r="I2" s="3" t="s">
        <v>21</v>
      </c>
      <c r="J2" s="3" t="s">
        <v>44</v>
      </c>
      <c r="K2" s="3" t="s">
        <v>1</v>
      </c>
      <c r="L2" s="3" t="s">
        <v>2</v>
      </c>
      <c r="M2" s="3" t="s">
        <v>34</v>
      </c>
      <c r="N2" s="3" t="s">
        <v>35</v>
      </c>
    </row>
    <row r="3" spans="1:15" s="10" customFormat="1" ht="29.25" customHeight="1">
      <c r="A3" s="26" t="s">
        <v>36</v>
      </c>
      <c r="B3" s="7"/>
      <c r="C3" s="21"/>
      <c r="D3" s="6"/>
      <c r="E3" s="13">
        <v>12370</v>
      </c>
      <c r="F3" s="11">
        <v>11564369437.520601</v>
      </c>
      <c r="G3" s="11">
        <v>10907316853.283663</v>
      </c>
      <c r="H3" s="11">
        <f t="shared" ref="H3:H14" si="0">F3-G3</f>
        <v>657052584.23693848</v>
      </c>
      <c r="I3" s="11">
        <v>723802377.05489981</v>
      </c>
      <c r="J3" s="24">
        <v>549813771.37693834</v>
      </c>
      <c r="K3" s="11">
        <v>1629131363.46</v>
      </c>
      <c r="L3" s="36">
        <v>4302807904.1399994</v>
      </c>
      <c r="M3" s="11">
        <v>12606623963.93</v>
      </c>
      <c r="N3" s="11">
        <v>137665259.11000001</v>
      </c>
      <c r="O3" s="9"/>
    </row>
    <row r="4" spans="1:15" s="9" customFormat="1" ht="30" customHeight="1">
      <c r="A4" s="26" t="s">
        <v>37</v>
      </c>
      <c r="B4" s="7">
        <v>39448</v>
      </c>
      <c r="C4" s="21">
        <v>0.25000000055999999</v>
      </c>
      <c r="D4" s="6" t="s">
        <v>5</v>
      </c>
      <c r="E4" s="13">
        <v>1827</v>
      </c>
      <c r="F4" s="11">
        <v>8196015067</v>
      </c>
      <c r="G4" s="11">
        <f>+F4-H4</f>
        <v>8126895426</v>
      </c>
      <c r="H4" s="11">
        <v>69119641</v>
      </c>
      <c r="I4" s="11">
        <v>160014697</v>
      </c>
      <c r="J4" s="11">
        <v>485477683</v>
      </c>
      <c r="K4" s="11">
        <v>1629110744</v>
      </c>
      <c r="L4" s="11">
        <v>3332379887</v>
      </c>
      <c r="M4" s="11">
        <v>11773348969</v>
      </c>
      <c r="N4" s="11">
        <v>149174579</v>
      </c>
    </row>
    <row r="5" spans="1:15" s="9" customFormat="1" ht="30" customHeight="1">
      <c r="A5" s="26" t="s">
        <v>27</v>
      </c>
      <c r="B5" s="7" t="s">
        <v>24</v>
      </c>
      <c r="C5" s="21">
        <v>0.2</v>
      </c>
      <c r="D5" s="6" t="s">
        <v>14</v>
      </c>
      <c r="E5" s="13">
        <v>363</v>
      </c>
      <c r="F5" s="11">
        <v>139160142.34999999</v>
      </c>
      <c r="G5" s="11">
        <v>122040329.97</v>
      </c>
      <c r="H5" s="11">
        <v>14767277</v>
      </c>
      <c r="I5" s="11">
        <v>15310348</v>
      </c>
      <c r="J5" s="11">
        <v>12703941.999999996</v>
      </c>
      <c r="K5" s="11">
        <v>3286819</v>
      </c>
      <c r="L5" s="11">
        <v>18861764</v>
      </c>
      <c r="M5" s="11">
        <v>19157783</v>
      </c>
      <c r="N5" s="11">
        <v>918504</v>
      </c>
    </row>
    <row r="6" spans="1:15" s="10" customFormat="1" ht="30" customHeight="1">
      <c r="A6" s="26" t="s">
        <v>19</v>
      </c>
      <c r="B6" s="7">
        <v>36432</v>
      </c>
      <c r="C6" s="21">
        <v>1</v>
      </c>
      <c r="D6" s="6" t="s">
        <v>7</v>
      </c>
      <c r="E6" s="12">
        <v>70</v>
      </c>
      <c r="F6" s="11">
        <v>11727739.870000001</v>
      </c>
      <c r="G6" s="11">
        <v>11602518.449999999</v>
      </c>
      <c r="H6" s="11">
        <f t="shared" si="0"/>
        <v>125221.42000000179</v>
      </c>
      <c r="I6" s="11">
        <v>4250146.37</v>
      </c>
      <c r="J6" s="11">
        <v>14191.580000001792</v>
      </c>
      <c r="K6" s="11">
        <v>10400</v>
      </c>
      <c r="L6" s="11">
        <v>608464.46</v>
      </c>
      <c r="M6" s="11">
        <v>4507837.83</v>
      </c>
      <c r="N6" s="11">
        <v>1474357.36</v>
      </c>
      <c r="O6" s="9"/>
    </row>
    <row r="7" spans="1:15" s="33" customFormat="1" ht="30" customHeight="1">
      <c r="A7" s="27" t="s">
        <v>17</v>
      </c>
      <c r="B7" s="28">
        <v>40694</v>
      </c>
      <c r="C7" s="29">
        <v>0.21049999999999999</v>
      </c>
      <c r="D7" s="30" t="s">
        <v>13</v>
      </c>
      <c r="E7" s="37" t="s">
        <v>49</v>
      </c>
      <c r="F7" s="32">
        <v>31586359</v>
      </c>
      <c r="G7" s="32">
        <v>20402618</v>
      </c>
      <c r="H7" s="32">
        <f t="shared" si="0"/>
        <v>11183741</v>
      </c>
      <c r="I7" s="32">
        <v>3828527</v>
      </c>
      <c r="J7" s="32">
        <v>1736307</v>
      </c>
      <c r="K7" s="32">
        <v>100080424</v>
      </c>
      <c r="L7" s="32">
        <v>119111186</v>
      </c>
      <c r="M7" s="32">
        <v>193270101</v>
      </c>
      <c r="N7" s="32">
        <v>571066</v>
      </c>
    </row>
    <row r="8" spans="1:15" s="10" customFormat="1" ht="30" customHeight="1">
      <c r="A8" s="26" t="s">
        <v>38</v>
      </c>
      <c r="B8" s="7"/>
      <c r="C8" s="21"/>
      <c r="D8" s="6"/>
      <c r="E8" s="12">
        <v>10468</v>
      </c>
      <c r="F8" s="11">
        <v>967244000</v>
      </c>
      <c r="G8" s="11">
        <v>1012551000</v>
      </c>
      <c r="H8" s="11">
        <f t="shared" si="0"/>
        <v>-45307000</v>
      </c>
      <c r="I8" s="11">
        <v>538840000</v>
      </c>
      <c r="J8" s="11">
        <v>-47058000</v>
      </c>
      <c r="K8" s="11">
        <v>700572000</v>
      </c>
      <c r="L8" s="38">
        <v>992721000</v>
      </c>
      <c r="M8" s="11">
        <v>713847000</v>
      </c>
      <c r="N8" s="11">
        <v>125694000</v>
      </c>
      <c r="O8" s="9"/>
    </row>
    <row r="9" spans="1:15" s="10" customFormat="1" ht="30" customHeight="1">
      <c r="A9" s="26" t="s">
        <v>39</v>
      </c>
      <c r="B9" s="7">
        <v>11465</v>
      </c>
      <c r="C9" s="21">
        <v>1</v>
      </c>
      <c r="D9" s="6" t="s">
        <v>8</v>
      </c>
      <c r="E9" s="12">
        <v>9487</v>
      </c>
      <c r="F9" s="11">
        <v>863777099</v>
      </c>
      <c r="G9" s="11">
        <f>+F9-H9</f>
        <v>892067207</v>
      </c>
      <c r="H9" s="11">
        <v>-28290108</v>
      </c>
      <c r="I9" s="11">
        <v>477287154</v>
      </c>
      <c r="J9" s="11">
        <v>-29913729</v>
      </c>
      <c r="K9" s="11">
        <v>700000000</v>
      </c>
      <c r="L9" s="11">
        <v>1087177108</v>
      </c>
      <c r="M9" s="11">
        <v>920358729</v>
      </c>
      <c r="N9" s="11">
        <v>109614591</v>
      </c>
      <c r="O9" s="9"/>
    </row>
    <row r="10" spans="1:15" s="33" customFormat="1" ht="30" customHeight="1">
      <c r="A10" s="27" t="s">
        <v>42</v>
      </c>
      <c r="B10" s="28"/>
      <c r="C10" s="29"/>
      <c r="D10" s="30"/>
      <c r="E10" s="31">
        <v>891</v>
      </c>
      <c r="F10" s="32">
        <v>344735249</v>
      </c>
      <c r="G10" s="32">
        <v>314232028</v>
      </c>
      <c r="H10" s="32">
        <f t="shared" si="0"/>
        <v>30503221</v>
      </c>
      <c r="I10" s="32">
        <v>45737339</v>
      </c>
      <c r="J10" s="32">
        <v>19184176</v>
      </c>
      <c r="K10" s="32">
        <v>571381786</v>
      </c>
      <c r="L10" s="32">
        <v>848111110</v>
      </c>
      <c r="M10" s="32">
        <f>227639410+156852916-4454572-61786233</f>
        <v>318251521</v>
      </c>
      <c r="N10" s="32">
        <v>4454572</v>
      </c>
    </row>
    <row r="11" spans="1:15" s="33" customFormat="1" ht="30" customHeight="1">
      <c r="A11" s="27" t="s">
        <v>43</v>
      </c>
      <c r="B11" s="28">
        <v>10285</v>
      </c>
      <c r="C11" s="29">
        <v>4.117E-3</v>
      </c>
      <c r="D11" s="30" t="s">
        <v>11</v>
      </c>
      <c r="E11" s="31">
        <v>414</v>
      </c>
      <c r="F11" s="32">
        <v>387870190</v>
      </c>
      <c r="G11" s="32">
        <v>346661395</v>
      </c>
      <c r="H11" s="32">
        <f t="shared" si="0"/>
        <v>41208795</v>
      </c>
      <c r="I11" s="32">
        <v>24740135</v>
      </c>
      <c r="J11" s="32">
        <v>24369148</v>
      </c>
      <c r="K11" s="32">
        <v>571381786</v>
      </c>
      <c r="L11" s="32">
        <v>790169818</v>
      </c>
      <c r="M11" s="32">
        <f>215258103+197926802-1818779-57588818</f>
        <v>353777308</v>
      </c>
      <c r="N11" s="32">
        <v>1818779</v>
      </c>
    </row>
    <row r="12" spans="1:15" s="33" customFormat="1" ht="30" customHeight="1">
      <c r="A12" s="27" t="s">
        <v>52</v>
      </c>
      <c r="B12" s="28">
        <v>39783</v>
      </c>
      <c r="C12" s="29">
        <v>0.2</v>
      </c>
      <c r="D12" s="30" t="s">
        <v>12</v>
      </c>
      <c r="E12" s="31">
        <v>8</v>
      </c>
      <c r="F12" s="32">
        <v>6515155</v>
      </c>
      <c r="G12" s="32">
        <v>122667</v>
      </c>
      <c r="H12" s="32">
        <f t="shared" si="0"/>
        <v>6392488</v>
      </c>
      <c r="I12" s="32">
        <f>530486+208133+45258+3195</f>
        <v>787072</v>
      </c>
      <c r="J12" s="32">
        <v>6394050</v>
      </c>
      <c r="K12" s="32">
        <v>10120000</v>
      </c>
      <c r="L12" s="32">
        <v>51028587</v>
      </c>
      <c r="M12" s="32">
        <v>651986</v>
      </c>
      <c r="N12" s="45" t="s">
        <v>51</v>
      </c>
    </row>
    <row r="13" spans="1:15" s="10" customFormat="1" ht="30" customHeight="1">
      <c r="A13" s="26" t="s">
        <v>16</v>
      </c>
      <c r="B13" s="7" t="s">
        <v>15</v>
      </c>
      <c r="C13" s="21" t="s">
        <v>30</v>
      </c>
      <c r="D13" s="6" t="s">
        <v>6</v>
      </c>
      <c r="E13" s="12">
        <v>805</v>
      </c>
      <c r="F13" s="11">
        <v>98805914.920000002</v>
      </c>
      <c r="G13" s="11">
        <v>99731742.249999985</v>
      </c>
      <c r="H13" s="11">
        <f t="shared" si="0"/>
        <v>-925827.32999998331</v>
      </c>
      <c r="I13" s="11">
        <v>23364396.969999999</v>
      </c>
      <c r="J13" s="11">
        <v>1117566.4400000167</v>
      </c>
      <c r="K13" s="11">
        <v>5100000</v>
      </c>
      <c r="L13" s="11">
        <v>13143939.76</v>
      </c>
      <c r="M13" s="11">
        <v>23733542.139999997</v>
      </c>
      <c r="N13" s="11">
        <v>2606666.62</v>
      </c>
      <c r="O13" s="9"/>
    </row>
    <row r="14" spans="1:15" s="10" customFormat="1" ht="30" customHeight="1">
      <c r="A14" s="26" t="s">
        <v>22</v>
      </c>
      <c r="B14" s="7">
        <v>33954</v>
      </c>
      <c r="C14" s="21">
        <v>1</v>
      </c>
      <c r="D14" s="6" t="s">
        <v>10</v>
      </c>
      <c r="E14" s="12">
        <v>132</v>
      </c>
      <c r="F14" s="11">
        <v>12684821</v>
      </c>
      <c r="G14" s="11">
        <v>24582248</v>
      </c>
      <c r="H14" s="11">
        <f t="shared" si="0"/>
        <v>-11897427</v>
      </c>
      <c r="I14" s="11">
        <v>4853481</v>
      </c>
      <c r="J14" s="11">
        <v>-12086403</v>
      </c>
      <c r="K14" s="11">
        <v>44243873</v>
      </c>
      <c r="L14" s="11">
        <v>32157472</v>
      </c>
      <c r="M14" s="11">
        <v>26111608</v>
      </c>
      <c r="N14" s="11">
        <v>870861</v>
      </c>
    </row>
    <row r="15" spans="1:15" s="10" customFormat="1" ht="30" customHeight="1">
      <c r="A15" s="26" t="s">
        <v>40</v>
      </c>
      <c r="B15" s="7">
        <v>20368</v>
      </c>
      <c r="C15" s="21">
        <v>1</v>
      </c>
      <c r="D15" s="6" t="s">
        <v>9</v>
      </c>
      <c r="E15" s="12">
        <v>1322</v>
      </c>
      <c r="F15" s="11">
        <v>266935818</v>
      </c>
      <c r="G15" s="11">
        <v>247482569.65747941</v>
      </c>
      <c r="H15" s="11">
        <f>F15-G15</f>
        <v>19453248.342520595</v>
      </c>
      <c r="I15" s="11">
        <v>72483543</v>
      </c>
      <c r="J15" s="11">
        <v>9127122.3425205946</v>
      </c>
      <c r="K15" s="11">
        <v>36996233</v>
      </c>
      <c r="L15" s="11">
        <v>238708470.29999998</v>
      </c>
      <c r="M15" s="11">
        <v>494672892.52789307</v>
      </c>
      <c r="N15" s="11">
        <v>5021480</v>
      </c>
    </row>
    <row r="16" spans="1:15" s="10" customFormat="1" ht="30" customHeight="1">
      <c r="A16" s="26" t="s">
        <v>53</v>
      </c>
      <c r="B16" s="7"/>
      <c r="C16" s="21"/>
      <c r="D16" s="6"/>
      <c r="E16" s="12">
        <v>2682</v>
      </c>
      <c r="F16" s="46">
        <v>348980444.66852295</v>
      </c>
      <c r="G16" s="11">
        <v>429774903.44999957</v>
      </c>
      <c r="H16" s="11">
        <f t="shared" ref="H16:H22" si="1">F16-G16</f>
        <v>-80794458.781476617</v>
      </c>
      <c r="I16" s="11">
        <v>137708063.05000001</v>
      </c>
      <c r="J16" s="11">
        <v>-75119244.757787719</v>
      </c>
      <c r="K16" s="11">
        <v>27500000</v>
      </c>
      <c r="L16" s="11">
        <v>155936018.91979709</v>
      </c>
      <c r="M16" s="11">
        <v>1223067183.5187631</v>
      </c>
      <c r="N16" s="11">
        <v>44036072.93</v>
      </c>
    </row>
    <row r="17" spans="1:14" s="10" customFormat="1" ht="30" customHeight="1">
      <c r="A17" s="26" t="s">
        <v>54</v>
      </c>
      <c r="B17" s="7">
        <v>17675</v>
      </c>
      <c r="C17" s="21">
        <v>0.54810000000000003</v>
      </c>
      <c r="D17" s="6" t="s">
        <v>9</v>
      </c>
      <c r="E17" s="12">
        <v>2642</v>
      </c>
      <c r="F17" s="11">
        <v>343009377</v>
      </c>
      <c r="G17" s="11">
        <v>317750757</v>
      </c>
      <c r="H17" s="11">
        <f>F17-G17</f>
        <v>25258620</v>
      </c>
      <c r="I17" s="11">
        <v>136311258</v>
      </c>
      <c r="J17" s="11">
        <v>-80287615</v>
      </c>
      <c r="K17" s="11">
        <v>27500000</v>
      </c>
      <c r="L17" s="11">
        <v>77582216</v>
      </c>
      <c r="M17" s="11">
        <f>1483150087-210721271-43525713</f>
        <v>1228903103</v>
      </c>
      <c r="N17" s="11">
        <v>43526000</v>
      </c>
    </row>
    <row r="18" spans="1:14" s="10" customFormat="1" ht="30" customHeight="1">
      <c r="A18" s="26" t="s">
        <v>55</v>
      </c>
      <c r="B18" s="7" t="s">
        <v>56</v>
      </c>
      <c r="C18" s="21">
        <v>1</v>
      </c>
      <c r="D18" s="6" t="s">
        <v>57</v>
      </c>
      <c r="E18" s="12">
        <v>43</v>
      </c>
      <c r="F18" s="46">
        <v>13503169</v>
      </c>
      <c r="G18" s="11">
        <v>13539911</v>
      </c>
      <c r="H18" s="11">
        <f t="shared" si="1"/>
        <v>-36742</v>
      </c>
      <c r="I18" s="46">
        <v>2928463</v>
      </c>
      <c r="J18" s="46">
        <v>116069</v>
      </c>
      <c r="K18" s="47">
        <v>228592713</v>
      </c>
      <c r="L18" s="11">
        <v>233078952</v>
      </c>
      <c r="M18" s="11">
        <v>10277344</v>
      </c>
      <c r="N18" s="11">
        <v>669043</v>
      </c>
    </row>
    <row r="19" spans="1:14" s="2" customFormat="1" ht="30" customHeight="1">
      <c r="A19" s="26" t="s">
        <v>58</v>
      </c>
      <c r="B19" s="7">
        <v>41989</v>
      </c>
      <c r="C19" s="21">
        <v>0.66669999999999996</v>
      </c>
      <c r="D19" s="6" t="s">
        <v>9</v>
      </c>
      <c r="E19" s="12">
        <v>22</v>
      </c>
      <c r="F19" s="11">
        <v>27193174</v>
      </c>
      <c r="G19" s="11">
        <v>9804918</v>
      </c>
      <c r="H19" s="11">
        <f t="shared" si="1"/>
        <v>17388256</v>
      </c>
      <c r="I19" s="48">
        <v>1351276</v>
      </c>
      <c r="J19" s="11">
        <v>402083</v>
      </c>
      <c r="K19" s="11">
        <v>61531500</v>
      </c>
      <c r="L19" s="47">
        <v>218656730</v>
      </c>
      <c r="M19" s="11">
        <v>495151733</v>
      </c>
      <c r="N19" s="11">
        <v>154143</v>
      </c>
    </row>
    <row r="20" spans="1:14" s="10" customFormat="1" ht="30" customHeight="1">
      <c r="A20" s="26" t="s">
        <v>59</v>
      </c>
      <c r="B20" s="7">
        <v>28185</v>
      </c>
      <c r="C20" s="21">
        <v>8.3000000000000001E-3</v>
      </c>
      <c r="D20" s="6" t="s">
        <v>60</v>
      </c>
      <c r="E20" s="12">
        <v>1034</v>
      </c>
      <c r="F20" s="11">
        <v>142997493</v>
      </c>
      <c r="G20" s="11">
        <v>142848416</v>
      </c>
      <c r="H20" s="11">
        <f t="shared" si="1"/>
        <v>149077</v>
      </c>
      <c r="I20" s="11">
        <v>63905127</v>
      </c>
      <c r="J20" s="11">
        <v>329403</v>
      </c>
      <c r="K20" s="11">
        <v>13753044</v>
      </c>
      <c r="L20" s="47">
        <v>44130016</v>
      </c>
      <c r="M20" s="11">
        <v>43003148</v>
      </c>
      <c r="N20" s="11">
        <v>9912202</v>
      </c>
    </row>
    <row r="21" spans="1:14" s="10" customFormat="1" ht="30" customHeight="1">
      <c r="A21" s="26" t="s">
        <v>61</v>
      </c>
      <c r="B21" s="12">
        <v>2016</v>
      </c>
      <c r="C21" s="21">
        <v>0.5</v>
      </c>
      <c r="D21" s="6" t="s">
        <v>8</v>
      </c>
      <c r="E21" s="12">
        <v>13</v>
      </c>
      <c r="F21" s="11">
        <v>125288728.88</v>
      </c>
      <c r="G21" s="11">
        <v>126663253.36000001</v>
      </c>
      <c r="H21" s="11">
        <f t="shared" si="1"/>
        <v>-1374524.4800000191</v>
      </c>
      <c r="I21" s="11">
        <v>758904.80999999994</v>
      </c>
      <c r="J21" s="11">
        <v>-1127523.6000000001</v>
      </c>
      <c r="K21" s="11" t="s">
        <v>62</v>
      </c>
      <c r="L21" s="11">
        <v>388996.51999999979</v>
      </c>
      <c r="M21" s="11">
        <v>89268737.659999996</v>
      </c>
      <c r="N21" s="11">
        <v>0</v>
      </c>
    </row>
    <row r="22" spans="1:14" s="10" customFormat="1" ht="30" customHeight="1">
      <c r="A22" s="26" t="s">
        <v>63</v>
      </c>
      <c r="B22" s="7">
        <v>36742</v>
      </c>
      <c r="C22" s="21">
        <v>1</v>
      </c>
      <c r="D22" s="6" t="s">
        <v>64</v>
      </c>
      <c r="E22" s="12">
        <v>227</v>
      </c>
      <c r="F22" s="11">
        <v>16251579.870000001</v>
      </c>
      <c r="G22" s="11">
        <v>15938679.140000002</v>
      </c>
      <c r="H22" s="11">
        <f t="shared" si="1"/>
        <v>312900.72999999858</v>
      </c>
      <c r="I22" s="11">
        <v>8911810.5</v>
      </c>
      <c r="J22" s="11">
        <v>2327.609999998589</v>
      </c>
      <c r="K22" s="11">
        <v>51646</v>
      </c>
      <c r="L22" s="11">
        <v>2224916.8899999997</v>
      </c>
      <c r="M22" s="11">
        <v>3027556.2199999997</v>
      </c>
      <c r="N22" s="11">
        <v>910096.55</v>
      </c>
    </row>
    <row r="23" spans="1:14" s="2" customFormat="1" ht="12.6" customHeight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</row>
    <row r="24" spans="1:14" s="1" customFormat="1" ht="41.25" customHeight="1">
      <c r="A24" s="39" t="s">
        <v>65</v>
      </c>
      <c r="B24" s="40">
        <v>35245</v>
      </c>
      <c r="C24" s="41">
        <v>0.1</v>
      </c>
      <c r="D24" s="42" t="s">
        <v>66</v>
      </c>
      <c r="E24" s="43">
        <v>873</v>
      </c>
      <c r="F24" s="44">
        <v>94576453</v>
      </c>
      <c r="G24" s="44">
        <v>92585377</v>
      </c>
      <c r="H24" s="44">
        <f>F24-G24</f>
        <v>1991076</v>
      </c>
      <c r="I24" s="44">
        <v>61053812</v>
      </c>
      <c r="J24" s="44">
        <v>256298</v>
      </c>
      <c r="K24" s="44">
        <v>67079233</v>
      </c>
      <c r="L24" s="44">
        <v>44823082</v>
      </c>
      <c r="M24" s="44">
        <v>58511631</v>
      </c>
      <c r="N24" s="44">
        <v>5258969</v>
      </c>
    </row>
    <row r="25" spans="1:14" s="2" customFormat="1" ht="38.25">
      <c r="A25" s="39" t="s">
        <v>67</v>
      </c>
      <c r="B25" s="40">
        <v>22260</v>
      </c>
      <c r="C25" s="49">
        <v>0.28570000000000001</v>
      </c>
      <c r="D25" s="42" t="s">
        <v>68</v>
      </c>
      <c r="E25" s="43">
        <v>110</v>
      </c>
      <c r="F25" s="50">
        <v>16805805</v>
      </c>
      <c r="G25" s="50">
        <v>16722141</v>
      </c>
      <c r="H25" s="50">
        <f>F25-G25</f>
        <v>83664</v>
      </c>
      <c r="I25" s="50">
        <v>7820476</v>
      </c>
      <c r="J25" s="50">
        <v>65</v>
      </c>
      <c r="K25" s="50">
        <v>1627600</v>
      </c>
      <c r="L25" s="50">
        <v>1632475</v>
      </c>
      <c r="M25" s="50">
        <v>4745744</v>
      </c>
      <c r="N25" s="50">
        <v>507698</v>
      </c>
    </row>
    <row r="26" spans="1:14" s="1" customFormat="1" ht="35.85" customHeight="1">
      <c r="A26" s="39" t="s">
        <v>69</v>
      </c>
      <c r="B26" s="40">
        <v>27992</v>
      </c>
      <c r="C26" s="41">
        <v>0.307</v>
      </c>
      <c r="D26" s="42" t="s">
        <v>7</v>
      </c>
      <c r="E26" s="43">
        <v>20</v>
      </c>
      <c r="F26" s="50">
        <v>1992469</v>
      </c>
      <c r="G26" s="50">
        <v>2075340.51</v>
      </c>
      <c r="H26" s="50">
        <f t="shared" ref="H26:H28" si="2">F26-G26</f>
        <v>-82871.510000000009</v>
      </c>
      <c r="I26" s="50">
        <v>687622.56</v>
      </c>
      <c r="J26" s="50">
        <v>-83467.59</v>
      </c>
      <c r="K26" s="50">
        <v>1000000</v>
      </c>
      <c r="L26" s="50">
        <v>11276398.92</v>
      </c>
      <c r="M26" s="50">
        <v>1249025.8500000001</v>
      </c>
      <c r="N26" s="51">
        <v>0</v>
      </c>
    </row>
    <row r="27" spans="1:14" s="2" customFormat="1" ht="30" customHeight="1">
      <c r="A27" s="39" t="s">
        <v>70</v>
      </c>
      <c r="B27" s="40">
        <v>27556</v>
      </c>
      <c r="C27" s="41">
        <v>0.39</v>
      </c>
      <c r="D27" s="42" t="s">
        <v>7</v>
      </c>
      <c r="E27" s="52">
        <v>32</v>
      </c>
      <c r="F27" s="50">
        <v>5994443</v>
      </c>
      <c r="G27" s="50">
        <v>5428267.8300000001</v>
      </c>
      <c r="H27" s="50">
        <f t="shared" si="2"/>
        <v>566175.16999999993</v>
      </c>
      <c r="I27" s="50">
        <v>1928980.63</v>
      </c>
      <c r="J27" s="50">
        <v>669262.49</v>
      </c>
      <c r="K27" s="50">
        <v>12168690.15</v>
      </c>
      <c r="L27" s="50">
        <v>32777578.41</v>
      </c>
      <c r="M27" s="50">
        <v>2001066.23</v>
      </c>
      <c r="N27" s="53">
        <v>0</v>
      </c>
    </row>
    <row r="28" spans="1:14" s="2" customFormat="1" ht="30" customHeight="1">
      <c r="A28" s="39" t="s">
        <v>71</v>
      </c>
      <c r="B28" s="40">
        <v>40014</v>
      </c>
      <c r="C28" s="49">
        <v>0.16669999999999999</v>
      </c>
      <c r="D28" s="42" t="s">
        <v>7</v>
      </c>
      <c r="E28" s="43">
        <v>15</v>
      </c>
      <c r="F28" s="50">
        <v>3973193.96</v>
      </c>
      <c r="G28" s="50">
        <v>4330306.8499999996</v>
      </c>
      <c r="H28" s="50">
        <f t="shared" si="2"/>
        <v>-357112.88999999966</v>
      </c>
      <c r="I28" s="50">
        <v>880071.18</v>
      </c>
      <c r="J28" s="50">
        <v>304694.02</v>
      </c>
      <c r="K28" s="50">
        <v>700000</v>
      </c>
      <c r="L28" s="50">
        <v>2414604.7799999998</v>
      </c>
      <c r="M28" s="50">
        <v>2582584.31</v>
      </c>
      <c r="N28" s="51">
        <v>0</v>
      </c>
    </row>
    <row r="29" spans="1:14" s="2" customFormat="1" ht="15.75">
      <c r="A29" s="14"/>
      <c r="B29" s="4"/>
      <c r="C29" s="19"/>
      <c r="D29" s="15"/>
      <c r="E29" s="16"/>
      <c r="F29" s="17"/>
      <c r="G29" s="17"/>
      <c r="H29" s="17"/>
      <c r="I29" s="17"/>
      <c r="J29" s="17"/>
      <c r="K29" s="17"/>
      <c r="L29" s="17"/>
      <c r="M29" s="17"/>
      <c r="N29" s="18"/>
    </row>
    <row r="30" spans="1:14" s="2" customFormat="1">
      <c r="A30" s="23" t="s">
        <v>32</v>
      </c>
      <c r="B30" s="4"/>
      <c r="C30" s="19"/>
      <c r="D30" s="15"/>
      <c r="E30" s="16"/>
      <c r="F30" s="17"/>
      <c r="G30" s="17"/>
      <c r="H30" s="17"/>
      <c r="I30" s="17"/>
      <c r="J30" s="17"/>
      <c r="K30" s="17"/>
      <c r="L30" s="17"/>
      <c r="M30" s="17"/>
      <c r="N30" s="18"/>
    </row>
    <row r="31" spans="1:14">
      <c r="A31" s="5" t="s">
        <v>28</v>
      </c>
    </row>
    <row r="32" spans="1:14">
      <c r="A32" s="5" t="s">
        <v>29</v>
      </c>
    </row>
    <row r="33" spans="1:7">
      <c r="A33" s="5" t="s">
        <v>47</v>
      </c>
      <c r="B33" s="33"/>
      <c r="C33" s="35"/>
      <c r="D33" s="33"/>
    </row>
    <row r="34" spans="1:7">
      <c r="A34" s="5" t="s">
        <v>26</v>
      </c>
    </row>
    <row r="35" spans="1:7">
      <c r="A35" s="25" t="s">
        <v>48</v>
      </c>
    </row>
    <row r="36" spans="1:7">
      <c r="A36" s="5" t="s">
        <v>50</v>
      </c>
    </row>
    <row r="37" spans="1:7">
      <c r="A37" s="5" t="s">
        <v>41</v>
      </c>
    </row>
    <row r="38" spans="1:7">
      <c r="A38" s="5"/>
    </row>
    <row r="39" spans="1:7">
      <c r="A39" s="34"/>
      <c r="B39" s="34"/>
      <c r="C39" s="34"/>
      <c r="D39" s="34"/>
      <c r="E39" s="34"/>
      <c r="F39" s="5"/>
      <c r="G39" s="5"/>
    </row>
    <row r="40" spans="1:7">
      <c r="A40" s="8"/>
      <c r="B40" s="22" t="s">
        <v>31</v>
      </c>
    </row>
    <row r="41" spans="1:7" ht="42.6" customHeight="1">
      <c r="A41" s="54" t="s">
        <v>45</v>
      </c>
      <c r="B41" s="55"/>
    </row>
  </sheetData>
  <sortState xmlns:xlrd2="http://schemas.microsoft.com/office/spreadsheetml/2017/richdata2" ref="A3:O30">
    <sortCondition ref="A3"/>
  </sortState>
  <mergeCells count="6">
    <mergeCell ref="A41:B41"/>
    <mergeCell ref="A23:N23"/>
    <mergeCell ref="A1:A2"/>
    <mergeCell ref="B1:B2"/>
    <mergeCell ref="C1:C2"/>
    <mergeCell ref="D1:D2"/>
  </mergeCells>
  <printOptions horizontalCentered="1"/>
  <pageMargins left="0.23622047244094491" right="0.23622047244094491" top="0.94488188976377963" bottom="0.74803149606299213" header="0.31496062992125984" footer="0.31496062992125984"/>
  <pageSetup paperSize="8" scale="67" orientation="landscape" r:id="rId1"/>
  <headerFooter>
    <oddHeader>&amp;C&amp;"-,Grassetto"&amp;12SOCIETÀ ED ENTI PARTECIPATI DAL COMUNE DI MILANO - PRINCIPALI DATI DEL BILANCIO 2018</oddHeader>
  </headerFooter>
  <ignoredErrors>
    <ignoredError sqref="B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società-consolidati-consorzi 21</vt:lpstr>
      <vt:lpstr>'società-consolidati-consorzi 21'!Area_stampa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 Persiani</dc:creator>
  <cp:lastModifiedBy>Grazia Maria Lena</cp:lastModifiedBy>
  <cp:lastPrinted>2019-08-05T15:10:07Z</cp:lastPrinted>
  <dcterms:created xsi:type="dcterms:W3CDTF">2016-07-13T10:57:37Z</dcterms:created>
  <dcterms:modified xsi:type="dcterms:W3CDTF">2023-05-09T08:03:13Z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