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Addetti ai lavori in aggiornamento\File da pubblicare\"/>
    </mc:Choice>
  </mc:AlternateContent>
  <xr:revisionPtr revIDLastSave="0" documentId="13_ncr:1_{34A0DED2-2A79-4D12-99CF-91D77516C0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quidità " sheetId="1" r:id="rId1"/>
  </sheets>
  <definedNames>
    <definedName name="_xlnm.Print_Area" localSheetId="0">'liquidità '!$A$1:$K$248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I59" i="1" s="1"/>
  <c r="D59" i="1"/>
  <c r="H58" i="1"/>
  <c r="I58" i="1" s="1"/>
  <c r="D58" i="1"/>
  <c r="J57" i="1"/>
  <c r="H57" i="1"/>
  <c r="K57" i="1" s="1"/>
  <c r="D57" i="1"/>
  <c r="J56" i="1"/>
  <c r="H56" i="1"/>
  <c r="D56" i="1"/>
  <c r="K55" i="1"/>
  <c r="I55" i="1"/>
  <c r="D55" i="1"/>
  <c r="H54" i="1"/>
  <c r="K54" i="1" s="1"/>
  <c r="D54" i="1"/>
  <c r="K53" i="1"/>
  <c r="I53" i="1"/>
  <c r="D53" i="1"/>
  <c r="K52" i="1"/>
  <c r="I52" i="1"/>
  <c r="D52" i="1"/>
  <c r="K51" i="1"/>
  <c r="I51" i="1"/>
  <c r="D51" i="1"/>
  <c r="K50" i="1"/>
  <c r="I50" i="1"/>
  <c r="D50" i="1"/>
  <c r="K49" i="1"/>
  <c r="I49" i="1"/>
  <c r="D49" i="1"/>
  <c r="K48" i="1"/>
  <c r="I48" i="1"/>
  <c r="D48" i="1"/>
  <c r="AA40" i="1"/>
  <c r="Y40" i="1"/>
  <c r="X40" i="1"/>
  <c r="W40" i="1"/>
  <c r="V40" i="1"/>
  <c r="U40" i="1"/>
  <c r="AA39" i="1"/>
  <c r="Y39" i="1"/>
  <c r="X39" i="1"/>
  <c r="W39" i="1"/>
  <c r="V39" i="1"/>
  <c r="U39" i="1"/>
  <c r="AA38" i="1"/>
  <c r="Y38" i="1"/>
  <c r="X38" i="1"/>
  <c r="W38" i="1"/>
  <c r="V38" i="1"/>
  <c r="U38" i="1"/>
  <c r="AA37" i="1"/>
  <c r="Y37" i="1"/>
  <c r="X37" i="1"/>
  <c r="W37" i="1"/>
  <c r="V37" i="1"/>
  <c r="U37" i="1"/>
  <c r="AA36" i="1"/>
  <c r="Y36" i="1"/>
  <c r="X36" i="1"/>
  <c r="W36" i="1"/>
  <c r="V36" i="1"/>
  <c r="U36" i="1"/>
  <c r="AA35" i="1"/>
  <c r="Y35" i="1"/>
  <c r="X35" i="1"/>
  <c r="W35" i="1"/>
  <c r="V35" i="1"/>
  <c r="U35" i="1"/>
  <c r="AA34" i="1"/>
  <c r="Y34" i="1"/>
  <c r="X34" i="1"/>
  <c r="W34" i="1"/>
  <c r="V34" i="1"/>
  <c r="U34" i="1"/>
  <c r="AA33" i="1"/>
  <c r="Y33" i="1"/>
  <c r="X33" i="1"/>
  <c r="W33" i="1"/>
  <c r="V33" i="1"/>
  <c r="U33" i="1"/>
  <c r="AA32" i="1"/>
  <c r="Y32" i="1"/>
  <c r="X32" i="1"/>
  <c r="W32" i="1"/>
  <c r="V32" i="1"/>
  <c r="U32" i="1"/>
  <c r="K32" i="1"/>
  <c r="I32" i="1"/>
  <c r="AA31" i="1"/>
  <c r="Y31" i="1"/>
  <c r="X31" i="1"/>
  <c r="W31" i="1"/>
  <c r="V31" i="1"/>
  <c r="U31" i="1"/>
  <c r="K31" i="1"/>
  <c r="I31" i="1"/>
  <c r="AA30" i="1"/>
  <c r="Y30" i="1"/>
  <c r="X30" i="1"/>
  <c r="W30" i="1"/>
  <c r="V30" i="1"/>
  <c r="K30" i="1"/>
  <c r="I30" i="1"/>
  <c r="D30" i="1"/>
  <c r="U30" i="1" s="1"/>
  <c r="AA29" i="1"/>
  <c r="Y29" i="1"/>
  <c r="X29" i="1"/>
  <c r="W29" i="1"/>
  <c r="V29" i="1"/>
  <c r="K29" i="1"/>
  <c r="I29" i="1"/>
  <c r="D29" i="1"/>
  <c r="U29" i="1" s="1"/>
  <c r="G27" i="1"/>
  <c r="K21" i="1"/>
  <c r="I21" i="1"/>
  <c r="F21" i="1"/>
  <c r="K20" i="1"/>
  <c r="I20" i="1"/>
  <c r="D20" i="1"/>
  <c r="K19" i="1"/>
  <c r="I19" i="1"/>
  <c r="D19" i="1"/>
  <c r="K18" i="1"/>
  <c r="I18" i="1"/>
  <c r="D18" i="1"/>
  <c r="K17" i="1"/>
  <c r="I17" i="1"/>
  <c r="D17" i="1"/>
  <c r="K16" i="1"/>
  <c r="I16" i="1"/>
  <c r="D16" i="1"/>
  <c r="K15" i="1"/>
  <c r="I15" i="1"/>
  <c r="D15" i="1"/>
  <c r="K14" i="1"/>
  <c r="I14" i="1"/>
  <c r="D14" i="1"/>
  <c r="K13" i="1"/>
  <c r="I13" i="1"/>
  <c r="D13" i="1"/>
  <c r="K12" i="1"/>
  <c r="I12" i="1"/>
  <c r="D12" i="1"/>
  <c r="K11" i="1"/>
  <c r="I11" i="1"/>
  <c r="D11" i="1"/>
  <c r="K10" i="1"/>
  <c r="I10" i="1"/>
  <c r="D10" i="1"/>
  <c r="I56" i="1" l="1"/>
  <c r="K58" i="1"/>
  <c r="K56" i="1"/>
  <c r="K59" i="1"/>
  <c r="I54" i="1"/>
  <c r="I57" i="1"/>
</calcChain>
</file>

<file path=xl/sharedStrings.xml><?xml version="1.0" encoding="utf-8"?>
<sst xmlns="http://schemas.openxmlformats.org/spreadsheetml/2006/main" count="243" uniqueCount="36">
  <si>
    <t>LIQUIDITA'</t>
  </si>
  <si>
    <t>Giacenze di cassa - 2011</t>
  </si>
  <si>
    <t>Complessivo</t>
  </si>
  <si>
    <t>Banca d'Italia</t>
  </si>
  <si>
    <t>Tesoriere</t>
  </si>
  <si>
    <t>Fondi Impiegati</t>
  </si>
  <si>
    <t>Fondi Vincolati</t>
  </si>
  <si>
    <t>%</t>
  </si>
  <si>
    <t>Fondi Liberi</t>
  </si>
  <si>
    <t>Milioni di Euro</t>
  </si>
  <si>
    <t>31 Gennaio</t>
  </si>
  <si>
    <t>28 Febbraio</t>
  </si>
  <si>
    <t>31 Marzo</t>
  </si>
  <si>
    <t>30 Aprile</t>
  </si>
  <si>
    <t>31 Maggio</t>
  </si>
  <si>
    <t>30 Giugno</t>
  </si>
  <si>
    <t>31 Luglio</t>
  </si>
  <si>
    <t>31 Agosto</t>
  </si>
  <si>
    <t xml:space="preserve">30 Settembre </t>
  </si>
  <si>
    <t>31 Ottobre</t>
  </si>
  <si>
    <t xml:space="preserve">30 Novembre </t>
  </si>
  <si>
    <t>31 Dicembre</t>
  </si>
  <si>
    <t>Giacenze di cassa - 2012</t>
  </si>
  <si>
    <t>29 Febbraio</t>
  </si>
  <si>
    <t>Giacenze di cassa - 2013</t>
  </si>
  <si>
    <t>Fondi impiegati</t>
  </si>
  <si>
    <t>in milioni di euro</t>
  </si>
  <si>
    <t>Giacenze di cassa - 2014</t>
  </si>
  <si>
    <t>Giacenze di cassa - 2015</t>
  </si>
  <si>
    <t>Giacenze di cassa - 2017</t>
  </si>
  <si>
    <t>Giacenze di cassa - 2018</t>
  </si>
  <si>
    <t>Il prospetto illustra la disponibilità di cassa al termine di ogni mese, suddivisa per tipologia di impiego.</t>
  </si>
  <si>
    <t>Giacenze di cassa - 2019</t>
  </si>
  <si>
    <t>Giacenze di cassa - 2020</t>
  </si>
  <si>
    <t>Giacenze di cassa - 2021</t>
  </si>
  <si>
    <t>Giacenze di cassa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</si>
</sst>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13">
    <font>
      <sz val="11"/>
      <color theme="1"/>
      <name val="Calibri"/>
      <family val="2"/>
      <scheme val="minor"/>
    </font>
    <font>
      <sz val="10"/>
      <color indexed="8"/>
      <name val="Milano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 readingOrder="1"/>
    </xf>
    <xf numFmtId="49" fontId="0" fillId="3" borderId="0" xfId="0" applyNumberFormat="1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 readingOrder="1"/>
    </xf>
    <xf numFmtId="0" fontId="0" fillId="3" borderId="0" xfId="0" applyFill="1"/>
    <xf numFmtId="0" fontId="3" fillId="2" borderId="0" xfId="0" applyFont="1" applyFill="1" applyAlignment="1">
      <alignment horizontal="right" vertical="center"/>
    </xf>
    <xf numFmtId="49" fontId="4" fillId="3" borderId="0" xfId="0" applyNumberFormat="1" applyFont="1" applyFill="1"/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right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/>
    <xf numFmtId="49" fontId="3" fillId="4" borderId="3" xfId="0" applyNumberFormat="1" applyFont="1" applyFill="1" applyBorder="1"/>
    <xf numFmtId="165" fontId="5" fillId="3" borderId="1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/>
    <xf numFmtId="49" fontId="0" fillId="4" borderId="8" xfId="0" applyNumberFormat="1" applyFill="1" applyBorder="1"/>
    <xf numFmtId="165" fontId="5" fillId="3" borderId="7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/>
    </xf>
    <xf numFmtId="49" fontId="3" fillId="4" borderId="4" xfId="0" applyNumberFormat="1" applyFont="1" applyFill="1" applyBorder="1"/>
    <xf numFmtId="49" fontId="0" fillId="4" borderId="6" xfId="0" applyNumberFormat="1" applyFill="1" applyBorder="1"/>
    <xf numFmtId="165" fontId="5" fillId="3" borderId="4" xfId="0" applyNumberFormat="1" applyFon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/>
    </xf>
    <xf numFmtId="165" fontId="5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0" xfId="0" applyFont="1" applyFill="1" applyAlignment="1">
      <alignment horizontal="center"/>
    </xf>
    <xf numFmtId="49" fontId="6" fillId="3" borderId="0" xfId="0" applyNumberFormat="1" applyFont="1" applyFill="1" applyAlignment="1">
      <alignment vertical="center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49" fontId="0" fillId="4" borderId="0" xfId="0" applyNumberFormat="1" applyFill="1"/>
    <xf numFmtId="0" fontId="0" fillId="2" borderId="7" xfId="0" applyFill="1" applyBorder="1"/>
    <xf numFmtId="164" fontId="3" fillId="3" borderId="6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49" fontId="0" fillId="0" borderId="0" xfId="0" applyNumberFormat="1"/>
    <xf numFmtId="0" fontId="8" fillId="2" borderId="0" xfId="0" applyFont="1" applyFill="1" applyAlignment="1">
      <alignment vertical="center"/>
    </xf>
    <xf numFmtId="49" fontId="8" fillId="3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0" fontId="8" fillId="2" borderId="0" xfId="0" applyFont="1" applyFill="1"/>
    <xf numFmtId="49" fontId="9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/>
    <xf numFmtId="164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wrapText="1"/>
    </xf>
    <xf numFmtId="164" fontId="0" fillId="2" borderId="0" xfId="0" applyNumberFormat="1" applyFill="1" applyAlignment="1">
      <alignment horizontal="center"/>
    </xf>
    <xf numFmtId="49" fontId="3" fillId="2" borderId="0" xfId="0" applyNumberFormat="1" applyFont="1" applyFill="1"/>
    <xf numFmtId="0" fontId="2" fillId="3" borderId="0" xfId="0" applyFont="1" applyFill="1" applyAlignment="1">
      <alignment horizontal="center" readingOrder="1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center" wrapText="1"/>
    </xf>
  </cellXfs>
  <cellStyles count="10">
    <cellStyle name="Migliaia 2" xfId="1" xr:uid="{00000000-0005-0000-0000-000000000000}"/>
    <cellStyle name="Migliaia 3" xfId="2" xr:uid="{00000000-0005-0000-0000-000001000000}"/>
    <cellStyle name="Normale" xfId="0" builtinId="0"/>
    <cellStyle name="Normale 2" xfId="3" xr:uid="{00000000-0005-0000-0000-000003000000}"/>
    <cellStyle name="Normale 3" xfId="4" xr:uid="{00000000-0005-0000-0000-000004000000}"/>
    <cellStyle name="Normale 4" xfId="5" xr:uid="{00000000-0005-0000-0000-000005000000}"/>
    <cellStyle name="Normale 4 2" xfId="6" xr:uid="{00000000-0005-0000-0000-000006000000}"/>
    <cellStyle name="Normale 5" xfId="9" xr:uid="{00000000-0005-0000-0000-000007000000}"/>
    <cellStyle name="Percentuale 2" xfId="7" xr:uid="{00000000-0005-0000-0000-000009000000}"/>
    <cellStyle name="Percentuale 3" xfId="8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  <pageSetUpPr fitToPage="1"/>
  </sheetPr>
  <dimension ref="A2:AD252"/>
  <sheetViews>
    <sheetView tabSelected="1" zoomScaleNormal="100" workbookViewId="0">
      <pane ySplit="4" topLeftCell="A221" activePane="bottomLeft" state="frozen"/>
      <selection pane="bottomLeft" activeCell="A5" sqref="A5"/>
    </sheetView>
  </sheetViews>
  <sheetFormatPr defaultRowHeight="15"/>
  <cols>
    <col min="1" max="1" width="12.7109375" style="1" customWidth="1"/>
    <col min="2" max="2" width="13.7109375" style="3" customWidth="1"/>
    <col min="3" max="3" width="3.28515625" style="3" customWidth="1"/>
    <col min="4" max="4" width="13.85546875" style="4" customWidth="1"/>
    <col min="5" max="8" width="9.28515625" style="4" bestFit="1" customWidth="1"/>
    <col min="9" max="9" width="9.28515625" style="5" bestFit="1" customWidth="1"/>
    <col min="10" max="10" width="9.28515625" style="4" bestFit="1" customWidth="1"/>
    <col min="11" max="11" width="9.28515625" style="5" bestFit="1" customWidth="1"/>
    <col min="12" max="30" width="9.140625" style="1" customWidth="1"/>
  </cols>
  <sheetData>
    <row r="2" spans="1:11">
      <c r="B2" s="2"/>
    </row>
    <row r="3" spans="1:11" ht="18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ht="18"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B5" s="7"/>
      <c r="C5" s="7"/>
      <c r="D5" s="7"/>
      <c r="E5" s="7"/>
      <c r="F5" s="7"/>
    </row>
    <row r="6" spans="1:11" ht="18" hidden="1">
      <c r="A6" s="8"/>
      <c r="B6" s="9" t="s">
        <v>1</v>
      </c>
      <c r="C6" s="10"/>
    </row>
    <row r="7" spans="1:11" hidden="1">
      <c r="A7" s="8"/>
      <c r="B7" s="10"/>
      <c r="C7" s="10"/>
      <c r="D7" s="11"/>
      <c r="E7" s="69"/>
      <c r="F7" s="69"/>
      <c r="G7" s="69"/>
      <c r="H7" s="69"/>
      <c r="I7" s="69"/>
      <c r="J7" s="69"/>
      <c r="K7" s="12"/>
    </row>
    <row r="8" spans="1:11" ht="38.25" hidden="1">
      <c r="B8" s="13"/>
      <c r="C8" s="13"/>
      <c r="D8" s="14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6" t="s">
        <v>7</v>
      </c>
      <c r="J8" s="15" t="s">
        <v>8</v>
      </c>
      <c r="K8" s="17" t="s">
        <v>7</v>
      </c>
    </row>
    <row r="9" spans="1:11" hidden="1">
      <c r="B9" s="10" t="s">
        <v>9</v>
      </c>
      <c r="C9" s="13"/>
      <c r="D9" s="18"/>
      <c r="E9" s="19"/>
      <c r="F9" s="19"/>
      <c r="G9" s="19"/>
      <c r="H9" s="19"/>
      <c r="I9" s="20"/>
      <c r="J9" s="19"/>
      <c r="K9" s="21"/>
    </row>
    <row r="10" spans="1:11" hidden="1">
      <c r="B10" s="22" t="s">
        <v>10</v>
      </c>
      <c r="C10" s="23"/>
      <c r="D10" s="24">
        <f t="shared" ref="D10:D20" si="0">+E10+F10+G10</f>
        <v>938.98642296000003</v>
      </c>
      <c r="E10" s="25">
        <v>625.65979027000003</v>
      </c>
      <c r="F10" s="25">
        <v>313.32663269</v>
      </c>
      <c r="G10" s="25"/>
      <c r="H10" s="25">
        <v>621.96585596</v>
      </c>
      <c r="I10" s="26">
        <f t="shared" ref="I10:I21" si="1">+H10/(H10+J10)</f>
        <v>0.66238003101190224</v>
      </c>
      <c r="J10" s="25">
        <v>317.02056700000003</v>
      </c>
      <c r="K10" s="27">
        <f t="shared" ref="K10:K21" si="2">+J10/(H10+J10)</f>
        <v>0.33761996898809771</v>
      </c>
    </row>
    <row r="11" spans="1:11" hidden="1">
      <c r="B11" s="28" t="s">
        <v>11</v>
      </c>
      <c r="C11" s="29"/>
      <c r="D11" s="30">
        <f t="shared" si="0"/>
        <v>879.99</v>
      </c>
      <c r="E11" s="31">
        <v>605.29999999999995</v>
      </c>
      <c r="F11" s="31">
        <v>74.69</v>
      </c>
      <c r="G11" s="31">
        <v>200</v>
      </c>
      <c r="H11" s="31">
        <v>405.5</v>
      </c>
      <c r="I11" s="32">
        <f t="shared" si="1"/>
        <v>0.5963235294117647</v>
      </c>
      <c r="J11" s="31">
        <v>274.5</v>
      </c>
      <c r="K11" s="33">
        <f t="shared" si="2"/>
        <v>0.4036764705882353</v>
      </c>
    </row>
    <row r="12" spans="1:11" hidden="1">
      <c r="B12" s="28" t="s">
        <v>12</v>
      </c>
      <c r="C12" s="29"/>
      <c r="D12" s="30">
        <f t="shared" si="0"/>
        <v>929</v>
      </c>
      <c r="E12" s="31">
        <v>651.5</v>
      </c>
      <c r="F12" s="31">
        <v>127.5</v>
      </c>
      <c r="G12" s="31">
        <v>150</v>
      </c>
      <c r="H12" s="31">
        <v>460.9</v>
      </c>
      <c r="I12" s="32">
        <f t="shared" si="1"/>
        <v>0.59161799627751754</v>
      </c>
      <c r="J12" s="31">
        <v>318.14999999999998</v>
      </c>
      <c r="K12" s="33">
        <f t="shared" si="2"/>
        <v>0.40838200372248251</v>
      </c>
    </row>
    <row r="13" spans="1:11" hidden="1">
      <c r="B13" s="28" t="s">
        <v>13</v>
      </c>
      <c r="C13" s="29"/>
      <c r="D13" s="30">
        <f t="shared" si="0"/>
        <v>850.19999999999993</v>
      </c>
      <c r="E13" s="31">
        <v>573.4</v>
      </c>
      <c r="F13" s="31">
        <v>126.8</v>
      </c>
      <c r="G13" s="31">
        <v>150</v>
      </c>
      <c r="H13" s="31">
        <v>453.6</v>
      </c>
      <c r="I13" s="32">
        <f t="shared" si="1"/>
        <v>0.6478149100257069</v>
      </c>
      <c r="J13" s="31">
        <v>246.6</v>
      </c>
      <c r="K13" s="33">
        <f t="shared" si="2"/>
        <v>0.35218508997429304</v>
      </c>
    </row>
    <row r="14" spans="1:11" hidden="1">
      <c r="B14" s="28" t="s">
        <v>14</v>
      </c>
      <c r="C14" s="29"/>
      <c r="D14" s="30">
        <f t="shared" si="0"/>
        <v>851.40000000000009</v>
      </c>
      <c r="E14" s="31">
        <v>571.20000000000005</v>
      </c>
      <c r="F14" s="31">
        <v>130.19999999999999</v>
      </c>
      <c r="G14" s="31">
        <v>150</v>
      </c>
      <c r="H14" s="31">
        <v>445.4</v>
      </c>
      <c r="I14" s="32">
        <f t="shared" si="1"/>
        <v>0.63497947080291961</v>
      </c>
      <c r="J14" s="31">
        <v>256.04000000000002</v>
      </c>
      <c r="K14" s="33">
        <f t="shared" si="2"/>
        <v>0.36502052919708028</v>
      </c>
    </row>
    <row r="15" spans="1:11" hidden="1">
      <c r="B15" s="28" t="s">
        <v>15</v>
      </c>
      <c r="C15" s="29"/>
      <c r="D15" s="30">
        <f t="shared" si="0"/>
        <v>682.71</v>
      </c>
      <c r="E15" s="31">
        <v>424.97</v>
      </c>
      <c r="F15" s="31">
        <v>257.74</v>
      </c>
      <c r="G15" s="31"/>
      <c r="H15" s="31">
        <v>594.1</v>
      </c>
      <c r="I15" s="32">
        <f t="shared" si="1"/>
        <v>0.87022118060641562</v>
      </c>
      <c r="J15" s="31">
        <v>88.6</v>
      </c>
      <c r="K15" s="33">
        <f t="shared" si="2"/>
        <v>0.12977881939358429</v>
      </c>
    </row>
    <row r="16" spans="1:11" hidden="1">
      <c r="B16" s="28" t="s">
        <v>16</v>
      </c>
      <c r="C16" s="29"/>
      <c r="D16" s="30">
        <f t="shared" si="0"/>
        <v>795.32</v>
      </c>
      <c r="E16" s="31">
        <v>392.3</v>
      </c>
      <c r="F16" s="31">
        <v>233.02</v>
      </c>
      <c r="G16" s="31">
        <v>170</v>
      </c>
      <c r="H16" s="31">
        <v>478.73</v>
      </c>
      <c r="I16" s="32">
        <f t="shared" si="1"/>
        <v>0.76556378232293343</v>
      </c>
      <c r="J16" s="31">
        <v>146.6</v>
      </c>
      <c r="K16" s="33">
        <f t="shared" si="2"/>
        <v>0.23443621767706649</v>
      </c>
    </row>
    <row r="17" spans="1:27" hidden="1">
      <c r="B17" s="28" t="s">
        <v>17</v>
      </c>
      <c r="C17" s="29"/>
      <c r="D17" s="30">
        <f t="shared" si="0"/>
        <v>855.67000000000007</v>
      </c>
      <c r="E17" s="31">
        <v>543.08000000000004</v>
      </c>
      <c r="F17" s="31">
        <v>102.59</v>
      </c>
      <c r="G17" s="31">
        <v>210</v>
      </c>
      <c r="H17" s="31">
        <v>438.89</v>
      </c>
      <c r="I17" s="32">
        <f t="shared" si="1"/>
        <v>0.6797435222327195</v>
      </c>
      <c r="J17" s="31">
        <v>206.78</v>
      </c>
      <c r="K17" s="33">
        <f t="shared" si="2"/>
        <v>0.3202564777672805</v>
      </c>
    </row>
    <row r="18" spans="1:27" hidden="1">
      <c r="B18" s="28" t="s">
        <v>18</v>
      </c>
      <c r="C18" s="29"/>
      <c r="D18" s="30">
        <f t="shared" si="0"/>
        <v>762.6</v>
      </c>
      <c r="E18" s="4">
        <v>439.6</v>
      </c>
      <c r="F18" s="34">
        <v>113</v>
      </c>
      <c r="G18" s="34">
        <v>210</v>
      </c>
      <c r="H18" s="4">
        <v>444.6</v>
      </c>
      <c r="I18" s="32">
        <f t="shared" si="1"/>
        <v>0.80470588235294127</v>
      </c>
      <c r="J18" s="4">
        <v>107.9</v>
      </c>
      <c r="K18" s="33">
        <f t="shared" si="2"/>
        <v>0.19529411764705884</v>
      </c>
    </row>
    <row r="19" spans="1:27" hidden="1">
      <c r="B19" s="28" t="s">
        <v>19</v>
      </c>
      <c r="C19" s="29"/>
      <c r="D19" s="30">
        <f t="shared" si="0"/>
        <v>730.37</v>
      </c>
      <c r="E19" s="31">
        <v>372.84</v>
      </c>
      <c r="F19" s="31">
        <v>147.53</v>
      </c>
      <c r="G19" s="31">
        <v>210</v>
      </c>
      <c r="H19" s="31">
        <v>453.59</v>
      </c>
      <c r="I19" s="32">
        <f t="shared" si="1"/>
        <v>0.87166823606280142</v>
      </c>
      <c r="J19" s="31">
        <v>66.78</v>
      </c>
      <c r="K19" s="33">
        <f t="shared" si="2"/>
        <v>0.12833176393719853</v>
      </c>
    </row>
    <row r="20" spans="1:27" hidden="1">
      <c r="B20" s="28" t="s">
        <v>20</v>
      </c>
      <c r="C20" s="29"/>
      <c r="D20" s="30">
        <f t="shared" si="0"/>
        <v>842.40000000000009</v>
      </c>
      <c r="E20" s="31">
        <v>518.34</v>
      </c>
      <c r="F20" s="31">
        <v>274.06</v>
      </c>
      <c r="G20" s="31">
        <v>50</v>
      </c>
      <c r="H20" s="31">
        <v>599.02</v>
      </c>
      <c r="I20" s="32">
        <f t="shared" si="1"/>
        <v>0.75595658758202933</v>
      </c>
      <c r="J20" s="31">
        <v>193.38</v>
      </c>
      <c r="K20" s="33">
        <f t="shared" si="2"/>
        <v>0.24404341241797073</v>
      </c>
    </row>
    <row r="21" spans="1:27" hidden="1">
      <c r="B21" s="35" t="s">
        <v>21</v>
      </c>
      <c r="C21" s="36"/>
      <c r="D21" s="37">
        <v>1015.5</v>
      </c>
      <c r="E21" s="38">
        <v>466.459</v>
      </c>
      <c r="F21" s="38">
        <f>+D21-E21</f>
        <v>549.04099999999994</v>
      </c>
      <c r="G21" s="39"/>
      <c r="H21" s="38">
        <v>617.678</v>
      </c>
      <c r="I21" s="40">
        <f t="shared" si="1"/>
        <v>0.60826330063280543</v>
      </c>
      <c r="J21" s="38">
        <v>397.8</v>
      </c>
      <c r="K21" s="41">
        <f t="shared" si="2"/>
        <v>0.39173669936719457</v>
      </c>
    </row>
    <row r="22" spans="1:27" hidden="1">
      <c r="B22" s="10"/>
      <c r="C22" s="10"/>
      <c r="D22" s="42"/>
      <c r="E22" s="43"/>
      <c r="F22" s="43"/>
      <c r="G22" s="43"/>
      <c r="H22" s="43"/>
      <c r="I22" s="32"/>
      <c r="J22" s="43"/>
      <c r="K22" s="32"/>
    </row>
    <row r="23" spans="1:27" hidden="1"/>
    <row r="24" spans="1:27" hidden="1"/>
    <row r="25" spans="1:27" ht="18" hidden="1">
      <c r="A25" s="8"/>
      <c r="B25" s="9" t="s">
        <v>22</v>
      </c>
      <c r="C25" s="10"/>
    </row>
    <row r="26" spans="1:27" hidden="1">
      <c r="A26" s="44"/>
      <c r="B26" s="10"/>
      <c r="C26" s="10"/>
      <c r="D26" s="11"/>
      <c r="E26" s="45"/>
      <c r="F26" s="45"/>
      <c r="G26" s="45"/>
      <c r="H26" s="45"/>
      <c r="I26" s="45"/>
      <c r="J26" s="45"/>
      <c r="K26" s="12"/>
    </row>
    <row r="27" spans="1:27" ht="38.25" hidden="1">
      <c r="B27" s="13"/>
      <c r="C27" s="13"/>
      <c r="D27" s="14" t="s">
        <v>2</v>
      </c>
      <c r="E27" s="15" t="s">
        <v>3</v>
      </c>
      <c r="F27" s="15" t="s">
        <v>4</v>
      </c>
      <c r="G27" s="15" t="str">
        <f>+G8</f>
        <v>Fondi Impiegati</v>
      </c>
      <c r="H27" s="15" t="s">
        <v>6</v>
      </c>
      <c r="I27" s="16" t="s">
        <v>7</v>
      </c>
      <c r="J27" s="15" t="s">
        <v>8</v>
      </c>
      <c r="K27" s="17" t="s">
        <v>7</v>
      </c>
    </row>
    <row r="28" spans="1:27" hidden="1">
      <c r="B28" s="10" t="s">
        <v>9</v>
      </c>
      <c r="C28" s="46"/>
      <c r="D28" s="47"/>
      <c r="E28" s="48"/>
      <c r="F28" s="48"/>
      <c r="G28" s="48"/>
      <c r="H28" s="48"/>
      <c r="I28" s="49"/>
      <c r="J28" s="48"/>
      <c r="K28" s="50"/>
    </row>
    <row r="29" spans="1:27" hidden="1">
      <c r="B29" s="22" t="s">
        <v>10</v>
      </c>
      <c r="C29" s="23"/>
      <c r="D29" s="24">
        <f>+E29+F29+G29</f>
        <v>1061.192</v>
      </c>
      <c r="E29" s="25">
        <v>468.68700000000001</v>
      </c>
      <c r="F29" s="25">
        <v>592.505</v>
      </c>
      <c r="G29" s="25"/>
      <c r="H29" s="25">
        <v>616.4</v>
      </c>
      <c r="I29" s="26">
        <f>+H29/(H29+J29)</f>
        <v>0.58085624467579855</v>
      </c>
      <c r="J29" s="25">
        <v>444.79199999999997</v>
      </c>
      <c r="K29" s="27">
        <f>+J29/(H29+J29)</f>
        <v>0.41914375532420145</v>
      </c>
      <c r="U29" s="51">
        <f>+M29-D29</f>
        <v>-1061.192</v>
      </c>
      <c r="V29" s="51">
        <f>+N29-E29</f>
        <v>-468.68700000000001</v>
      </c>
      <c r="W29" s="51">
        <f>+O29-F29</f>
        <v>-592.505</v>
      </c>
      <c r="X29" s="51">
        <f>+P29-G29</f>
        <v>0</v>
      </c>
      <c r="Y29" s="51">
        <f>+Q29-H29</f>
        <v>-616.4</v>
      </c>
      <c r="AA29" s="51">
        <f>+S29-J29</f>
        <v>-444.79199999999997</v>
      </c>
    </row>
    <row r="30" spans="1:27" hidden="1">
      <c r="B30" s="28" t="s">
        <v>23</v>
      </c>
      <c r="C30" s="29"/>
      <c r="D30" s="30">
        <f>+E30+F30+G30</f>
        <v>965.05199999999991</v>
      </c>
      <c r="E30" s="31">
        <v>677.58799999999997</v>
      </c>
      <c r="F30" s="31">
        <v>287.464</v>
      </c>
      <c r="G30" s="31"/>
      <c r="H30" s="31">
        <v>607.96600000000001</v>
      </c>
      <c r="I30" s="32">
        <f>+H30/(H30+J30)</f>
        <v>0.62998328585743146</v>
      </c>
      <c r="J30" s="31">
        <v>357.08499999999998</v>
      </c>
      <c r="K30" s="33">
        <f>+J30/(H30+J30)</f>
        <v>0.37001671414256865</v>
      </c>
      <c r="U30" s="51">
        <f t="shared" ref="U30:Y40" si="3">+M30-D30</f>
        <v>-965.05199999999991</v>
      </c>
      <c r="V30" s="51">
        <f t="shared" si="3"/>
        <v>-677.58799999999997</v>
      </c>
      <c r="W30" s="51">
        <f t="shared" si="3"/>
        <v>-287.464</v>
      </c>
      <c r="X30" s="51">
        <f t="shared" si="3"/>
        <v>0</v>
      </c>
      <c r="Y30" s="51">
        <f t="shared" si="3"/>
        <v>-607.96600000000001</v>
      </c>
      <c r="AA30" s="51">
        <f t="shared" ref="AA30:AA40" si="4">+S30-J30</f>
        <v>-357.08499999999998</v>
      </c>
    </row>
    <row r="31" spans="1:27" hidden="1">
      <c r="B31" s="28" t="s">
        <v>12</v>
      </c>
      <c r="C31" s="29"/>
      <c r="D31" s="30">
        <v>988.5</v>
      </c>
      <c r="E31" s="31">
        <v>748.06600000000003</v>
      </c>
      <c r="F31" s="31">
        <v>240.476</v>
      </c>
      <c r="G31" s="31"/>
      <c r="H31" s="31">
        <v>590.577</v>
      </c>
      <c r="I31" s="32">
        <f>+H31/(H31+J31)</f>
        <v>0.59742165995814045</v>
      </c>
      <c r="J31" s="31">
        <v>397.96600000000001</v>
      </c>
      <c r="K31" s="33">
        <f>+J31/(H31+J31)</f>
        <v>0.40257834004185961</v>
      </c>
      <c r="U31" s="51">
        <f t="shared" si="3"/>
        <v>-988.5</v>
      </c>
      <c r="V31" s="51">
        <f t="shared" si="3"/>
        <v>-748.06600000000003</v>
      </c>
      <c r="W31" s="51">
        <f t="shared" si="3"/>
        <v>-240.476</v>
      </c>
      <c r="X31" s="51">
        <f t="shared" si="3"/>
        <v>0</v>
      </c>
      <c r="Y31" s="51">
        <f t="shared" si="3"/>
        <v>-590.577</v>
      </c>
      <c r="AA31" s="51">
        <f t="shared" si="4"/>
        <v>-397.96600000000001</v>
      </c>
    </row>
    <row r="32" spans="1:27" hidden="1">
      <c r="B32" s="28" t="s">
        <v>13</v>
      </c>
      <c r="C32" s="29"/>
      <c r="D32" s="30">
        <v>941.64400000000001</v>
      </c>
      <c r="E32" s="31">
        <v>749.51499999999999</v>
      </c>
      <c r="F32" s="31">
        <v>192.12799999999999</v>
      </c>
      <c r="G32" s="31"/>
      <c r="H32" s="31">
        <v>585.51900000000001</v>
      </c>
      <c r="I32" s="32">
        <f>+H32/(H32+J32)</f>
        <v>0.62180571617906144</v>
      </c>
      <c r="J32" s="31">
        <v>356.12400000000002</v>
      </c>
      <c r="K32" s="33">
        <f>+J32/(H32+J32)</f>
        <v>0.3781942838209385</v>
      </c>
      <c r="U32" s="51">
        <f t="shared" si="3"/>
        <v>-941.64400000000001</v>
      </c>
      <c r="V32" s="51">
        <f t="shared" si="3"/>
        <v>-749.51499999999999</v>
      </c>
      <c r="W32" s="51">
        <f t="shared" si="3"/>
        <v>-192.12799999999999</v>
      </c>
      <c r="X32" s="51">
        <f t="shared" si="3"/>
        <v>0</v>
      </c>
      <c r="Y32" s="51">
        <f t="shared" si="3"/>
        <v>-585.51900000000001</v>
      </c>
      <c r="AA32" s="51">
        <f t="shared" si="4"/>
        <v>-356.12400000000002</v>
      </c>
    </row>
    <row r="33" spans="1:27" hidden="1">
      <c r="B33" s="28" t="s">
        <v>14</v>
      </c>
      <c r="C33" s="29"/>
      <c r="D33" s="30">
        <v>845.06799999999998</v>
      </c>
      <c r="E33" s="31">
        <v>652.94000000000005</v>
      </c>
      <c r="F33" s="31">
        <v>142.12799999999999</v>
      </c>
      <c r="G33" s="31">
        <v>50</v>
      </c>
      <c r="H33" s="31">
        <v>526.91899999999998</v>
      </c>
      <c r="I33" s="32">
        <v>0.66273450824332003</v>
      </c>
      <c r="J33" s="31">
        <v>268.149</v>
      </c>
      <c r="K33" s="33">
        <v>0.33726549175667991</v>
      </c>
      <c r="U33" s="51">
        <f t="shared" si="3"/>
        <v>-845.06799999999998</v>
      </c>
      <c r="V33" s="51">
        <f t="shared" si="3"/>
        <v>-652.94000000000005</v>
      </c>
      <c r="W33" s="51">
        <f t="shared" si="3"/>
        <v>-142.12799999999999</v>
      </c>
      <c r="X33" s="51">
        <f t="shared" si="3"/>
        <v>-50</v>
      </c>
      <c r="Y33" s="51">
        <f t="shared" si="3"/>
        <v>-526.91899999999998</v>
      </c>
      <c r="AA33" s="51">
        <f t="shared" si="4"/>
        <v>-268.149</v>
      </c>
    </row>
    <row r="34" spans="1:27" hidden="1">
      <c r="B34" s="28" t="s">
        <v>15</v>
      </c>
      <c r="C34" s="29"/>
      <c r="D34" s="30">
        <v>919.62800000000004</v>
      </c>
      <c r="E34" s="31">
        <v>727.5</v>
      </c>
      <c r="F34" s="31">
        <v>42.128</v>
      </c>
      <c r="G34" s="31">
        <v>150</v>
      </c>
      <c r="H34" s="31">
        <v>422.45299999999997</v>
      </c>
      <c r="I34" s="32">
        <v>0.54890473202023315</v>
      </c>
      <c r="J34" s="31">
        <v>347.17599999999999</v>
      </c>
      <c r="K34" s="33">
        <v>0.4510952679797669</v>
      </c>
      <c r="U34" s="51">
        <f t="shared" si="3"/>
        <v>-919.62800000000004</v>
      </c>
      <c r="V34" s="51">
        <f t="shared" si="3"/>
        <v>-727.5</v>
      </c>
      <c r="W34" s="51">
        <f t="shared" si="3"/>
        <v>-42.128</v>
      </c>
      <c r="X34" s="51">
        <f t="shared" si="3"/>
        <v>-150</v>
      </c>
      <c r="Y34" s="51">
        <f t="shared" si="3"/>
        <v>-422.45299999999997</v>
      </c>
      <c r="AA34" s="51">
        <f t="shared" si="4"/>
        <v>-347.17599999999999</v>
      </c>
    </row>
    <row r="35" spans="1:27" hidden="1">
      <c r="B35" s="28" t="s">
        <v>16</v>
      </c>
      <c r="C35" s="29"/>
      <c r="D35" s="30">
        <v>781.57900000000006</v>
      </c>
      <c r="E35" s="31">
        <v>589.27200000000005</v>
      </c>
      <c r="F35" s="31">
        <v>42.307000000000002</v>
      </c>
      <c r="G35" s="31">
        <v>150</v>
      </c>
      <c r="H35" s="31">
        <v>419.64800000000002</v>
      </c>
      <c r="I35" s="32">
        <v>0.66444366333216176</v>
      </c>
      <c r="J35" s="31">
        <v>211.93</v>
      </c>
      <c r="K35" s="33">
        <v>0.33555633666783835</v>
      </c>
      <c r="U35" s="51">
        <f t="shared" si="3"/>
        <v>-781.57900000000006</v>
      </c>
      <c r="V35" s="51">
        <f t="shared" si="3"/>
        <v>-589.27200000000005</v>
      </c>
      <c r="W35" s="51">
        <f t="shared" si="3"/>
        <v>-42.307000000000002</v>
      </c>
      <c r="X35" s="51">
        <f t="shared" si="3"/>
        <v>-150</v>
      </c>
      <c r="Y35" s="51">
        <f t="shared" si="3"/>
        <v>-419.64800000000002</v>
      </c>
      <c r="AA35" s="51">
        <f t="shared" si="4"/>
        <v>-211.93</v>
      </c>
    </row>
    <row r="36" spans="1:27" hidden="1">
      <c r="B36" s="28" t="s">
        <v>17</v>
      </c>
      <c r="C36" s="29"/>
      <c r="D36" s="30">
        <v>695.89</v>
      </c>
      <c r="E36" s="31">
        <v>503.58300000000003</v>
      </c>
      <c r="F36" s="31">
        <v>42.307000000000002</v>
      </c>
      <c r="G36" s="31">
        <v>150</v>
      </c>
      <c r="H36" s="31">
        <v>402.85500000000002</v>
      </c>
      <c r="I36" s="32">
        <v>0.73797834728608336</v>
      </c>
      <c r="J36" s="31">
        <v>143.035</v>
      </c>
      <c r="K36" s="33">
        <v>0.2620216527139167</v>
      </c>
      <c r="U36" s="51">
        <f t="shared" si="3"/>
        <v>-695.89</v>
      </c>
      <c r="V36" s="51">
        <f t="shared" si="3"/>
        <v>-503.58300000000003</v>
      </c>
      <c r="W36" s="51">
        <f t="shared" si="3"/>
        <v>-42.307000000000002</v>
      </c>
      <c r="X36" s="51">
        <f t="shared" si="3"/>
        <v>-150</v>
      </c>
      <c r="Y36" s="51">
        <f t="shared" si="3"/>
        <v>-402.85500000000002</v>
      </c>
      <c r="AA36" s="51">
        <f t="shared" si="4"/>
        <v>-143.035</v>
      </c>
    </row>
    <row r="37" spans="1:27" hidden="1">
      <c r="B37" s="28" t="s">
        <v>18</v>
      </c>
      <c r="C37" s="52"/>
      <c r="D37" s="30">
        <v>632.52099999999996</v>
      </c>
      <c r="E37" s="31">
        <v>440.214</v>
      </c>
      <c r="F37" s="31">
        <v>42.307000000000002</v>
      </c>
      <c r="G37" s="31">
        <v>150</v>
      </c>
      <c r="H37" s="31">
        <v>403.45600000000002</v>
      </c>
      <c r="I37" s="32">
        <v>0.83614184667610325</v>
      </c>
      <c r="J37" s="31">
        <v>79.064999999999998</v>
      </c>
      <c r="K37" s="33">
        <v>0.16385815332389678</v>
      </c>
      <c r="L37" s="53"/>
      <c r="U37" s="51">
        <f t="shared" si="3"/>
        <v>-632.52099999999996</v>
      </c>
      <c r="V37" s="51">
        <f t="shared" si="3"/>
        <v>-440.214</v>
      </c>
      <c r="W37" s="51">
        <f t="shared" si="3"/>
        <v>-42.307000000000002</v>
      </c>
      <c r="X37" s="51">
        <f t="shared" si="3"/>
        <v>-150</v>
      </c>
      <c r="Y37" s="51">
        <f t="shared" si="3"/>
        <v>-403.45600000000002</v>
      </c>
      <c r="AA37" s="51">
        <f t="shared" si="4"/>
        <v>-79.064999999999998</v>
      </c>
    </row>
    <row r="38" spans="1:27" hidden="1">
      <c r="B38" s="28" t="s">
        <v>19</v>
      </c>
      <c r="C38" s="29"/>
      <c r="D38" s="30">
        <v>751.17399999999998</v>
      </c>
      <c r="E38" s="31">
        <v>558.83500000000004</v>
      </c>
      <c r="F38" s="31">
        <v>42.338999999999999</v>
      </c>
      <c r="G38" s="31">
        <v>150</v>
      </c>
      <c r="H38" s="31">
        <v>397.05599999999998</v>
      </c>
      <c r="I38" s="32">
        <v>0.66046768489655239</v>
      </c>
      <c r="J38" s="31">
        <v>204.11799999999999</v>
      </c>
      <c r="K38" s="33">
        <v>0.33953231510344761</v>
      </c>
      <c r="U38" s="51">
        <f t="shared" si="3"/>
        <v>-751.17399999999998</v>
      </c>
      <c r="V38" s="51">
        <f t="shared" si="3"/>
        <v>-558.83500000000004</v>
      </c>
      <c r="W38" s="51">
        <f t="shared" si="3"/>
        <v>-42.338999999999999</v>
      </c>
      <c r="X38" s="51">
        <f t="shared" si="3"/>
        <v>-150</v>
      </c>
      <c r="Y38" s="51">
        <f t="shared" si="3"/>
        <v>-397.05599999999998</v>
      </c>
      <c r="AA38" s="51">
        <f t="shared" si="4"/>
        <v>-204.11799999999999</v>
      </c>
    </row>
    <row r="39" spans="1:27" hidden="1">
      <c r="B39" s="28" t="s">
        <v>20</v>
      </c>
      <c r="C39" s="29"/>
      <c r="D39" s="30">
        <v>862.05500000000006</v>
      </c>
      <c r="E39" s="31">
        <v>669.71600000000001</v>
      </c>
      <c r="F39" s="31">
        <v>42.338999999999999</v>
      </c>
      <c r="G39" s="31">
        <v>150</v>
      </c>
      <c r="H39" s="31">
        <v>389.29500000000002</v>
      </c>
      <c r="I39" s="32">
        <v>0.54672040783366449</v>
      </c>
      <c r="J39" s="31">
        <v>322.76</v>
      </c>
      <c r="K39" s="33">
        <v>0.4532795921663354</v>
      </c>
      <c r="U39" s="51">
        <f t="shared" si="3"/>
        <v>-862.05500000000006</v>
      </c>
      <c r="V39" s="51">
        <f t="shared" si="3"/>
        <v>-669.71600000000001</v>
      </c>
      <c r="W39" s="51">
        <f t="shared" si="3"/>
        <v>-42.338999999999999</v>
      </c>
      <c r="X39" s="51">
        <f t="shared" si="3"/>
        <v>-150</v>
      </c>
      <c r="Y39" s="51">
        <f t="shared" si="3"/>
        <v>-389.29500000000002</v>
      </c>
      <c r="AA39" s="51">
        <f t="shared" si="4"/>
        <v>-322.76</v>
      </c>
    </row>
    <row r="40" spans="1:27" hidden="1">
      <c r="B40" s="35" t="s">
        <v>21</v>
      </c>
      <c r="C40" s="36"/>
      <c r="D40" s="37">
        <v>1127.9180000000001</v>
      </c>
      <c r="E40" s="38">
        <v>935.55600000000004</v>
      </c>
      <c r="F40" s="38">
        <v>192.36199999999999</v>
      </c>
      <c r="G40" s="38"/>
      <c r="H40" s="38">
        <v>489.54300000000001</v>
      </c>
      <c r="I40" s="40">
        <v>0.43402357263559938</v>
      </c>
      <c r="J40" s="38">
        <v>638.375</v>
      </c>
      <c r="K40" s="54">
        <v>0.56597642736440057</v>
      </c>
      <c r="U40" s="51">
        <f t="shared" si="3"/>
        <v>-1127.9180000000001</v>
      </c>
      <c r="V40" s="51">
        <f t="shared" si="3"/>
        <v>-935.55600000000004</v>
      </c>
      <c r="W40" s="51">
        <f t="shared" si="3"/>
        <v>-192.36199999999999</v>
      </c>
      <c r="X40" s="51">
        <f t="shared" si="3"/>
        <v>0</v>
      </c>
      <c r="Y40" s="51">
        <f t="shared" si="3"/>
        <v>-489.54300000000001</v>
      </c>
      <c r="AA40" s="51">
        <f t="shared" si="4"/>
        <v>-638.375</v>
      </c>
    </row>
    <row r="41" spans="1:27" hidden="1">
      <c r="B41" s="55"/>
      <c r="C41" s="56"/>
      <c r="D41" s="42"/>
      <c r="E41" s="31"/>
      <c r="F41" s="31"/>
      <c r="G41" s="31"/>
      <c r="H41" s="31"/>
      <c r="I41" s="32"/>
      <c r="J41" s="31"/>
      <c r="K41" s="32"/>
      <c r="U41" s="51"/>
      <c r="V41" s="51"/>
      <c r="W41" s="51"/>
      <c r="X41" s="51"/>
      <c r="Y41" s="51"/>
      <c r="AA41" s="51"/>
    </row>
    <row r="42" spans="1:27" hidden="1">
      <c r="B42" s="10"/>
      <c r="D42" s="42"/>
      <c r="E42" s="31"/>
      <c r="F42" s="31"/>
      <c r="G42" s="31"/>
      <c r="H42" s="31"/>
      <c r="I42" s="32"/>
      <c r="J42" s="31"/>
      <c r="K42" s="32"/>
    </row>
    <row r="43" spans="1:27" hidden="1">
      <c r="B43" s="10"/>
      <c r="D43" s="42"/>
      <c r="E43" s="31"/>
      <c r="F43" s="31"/>
      <c r="G43" s="31"/>
      <c r="H43" s="31"/>
      <c r="I43" s="32"/>
      <c r="J43" s="31"/>
      <c r="K43" s="32"/>
    </row>
    <row r="44" spans="1:27" ht="18" hidden="1">
      <c r="A44" s="8"/>
      <c r="B44" s="9" t="s">
        <v>24</v>
      </c>
      <c r="C44" s="10"/>
    </row>
    <row r="45" spans="1:27" hidden="1">
      <c r="A45" s="57"/>
      <c r="D45" s="58"/>
      <c r="E45" s="59"/>
      <c r="F45" s="59"/>
      <c r="G45" s="59"/>
      <c r="H45" s="59"/>
      <c r="I45" s="59"/>
      <c r="J45" s="59"/>
      <c r="K45" s="60"/>
    </row>
    <row r="46" spans="1:27" ht="38.25" hidden="1">
      <c r="A46" s="61"/>
      <c r="B46" s="62"/>
      <c r="C46" s="62"/>
      <c r="D46" s="14" t="s">
        <v>2</v>
      </c>
      <c r="E46" s="15" t="s">
        <v>3</v>
      </c>
      <c r="F46" s="15" t="s">
        <v>4</v>
      </c>
      <c r="G46" s="15" t="s">
        <v>25</v>
      </c>
      <c r="H46" s="15" t="s">
        <v>6</v>
      </c>
      <c r="I46" s="16" t="s">
        <v>7</v>
      </c>
      <c r="J46" s="15" t="s">
        <v>8</v>
      </c>
      <c r="K46" s="17" t="s">
        <v>7</v>
      </c>
    </row>
    <row r="47" spans="1:27" hidden="1">
      <c r="A47" s="61"/>
      <c r="B47" s="10" t="s">
        <v>26</v>
      </c>
      <c r="C47" s="63"/>
      <c r="D47" s="47"/>
      <c r="E47" s="48"/>
      <c r="F47" s="48"/>
      <c r="G47" s="48"/>
      <c r="H47" s="48"/>
      <c r="I47" s="49"/>
      <c r="J47" s="48"/>
      <c r="K47" s="50"/>
    </row>
    <row r="48" spans="1:27" hidden="1">
      <c r="A48" s="61"/>
      <c r="B48" s="22" t="s">
        <v>10</v>
      </c>
      <c r="C48" s="23"/>
      <c r="D48" s="24">
        <f t="shared" ref="D48:D59" si="5">+E48+F48+G48</f>
        <v>1011.953</v>
      </c>
      <c r="E48" s="25">
        <v>819.59199999999998</v>
      </c>
      <c r="F48" s="25">
        <v>192.36099999999999</v>
      </c>
      <c r="G48" s="25"/>
      <c r="H48" s="25">
        <v>491.31799999999998</v>
      </c>
      <c r="I48" s="26">
        <f t="shared" ref="I48:I59" si="6">+H48/(H48+J48)</f>
        <v>0.48551464346664319</v>
      </c>
      <c r="J48" s="25">
        <v>520.63499999999999</v>
      </c>
      <c r="K48" s="27">
        <f t="shared" ref="K48:K59" si="7">+J48/(H48+J48)</f>
        <v>0.51448535653335681</v>
      </c>
    </row>
    <row r="49" spans="1:11" hidden="1">
      <c r="A49" s="61"/>
      <c r="B49" s="28" t="s">
        <v>11</v>
      </c>
      <c r="C49" s="29"/>
      <c r="D49" s="30">
        <f t="shared" si="5"/>
        <v>1014.346</v>
      </c>
      <c r="E49" s="31">
        <v>821.98500000000001</v>
      </c>
      <c r="F49" s="31">
        <v>42.360999999999997</v>
      </c>
      <c r="G49" s="31">
        <v>150</v>
      </c>
      <c r="H49" s="31">
        <v>342.29399999999998</v>
      </c>
      <c r="I49" s="32">
        <f t="shared" si="6"/>
        <v>0.39601502176211839</v>
      </c>
      <c r="J49" s="31">
        <v>522.05200000000002</v>
      </c>
      <c r="K49" s="33">
        <f t="shared" si="7"/>
        <v>0.60398497823788166</v>
      </c>
    </row>
    <row r="50" spans="1:11" hidden="1">
      <c r="A50" s="61"/>
      <c r="B50" s="28" t="s">
        <v>12</v>
      </c>
      <c r="C50" s="29"/>
      <c r="D50" s="30">
        <f t="shared" si="5"/>
        <v>939.83899999999994</v>
      </c>
      <c r="E50" s="31">
        <v>747.47799999999995</v>
      </c>
      <c r="F50" s="31">
        <v>92.361000000000004</v>
      </c>
      <c r="G50" s="31">
        <v>100</v>
      </c>
      <c r="H50" s="31">
        <v>387.53899999999999</v>
      </c>
      <c r="I50" s="32">
        <f t="shared" si="6"/>
        <v>0.46144494533469549</v>
      </c>
      <c r="J50" s="31">
        <v>452.29899999999998</v>
      </c>
      <c r="K50" s="33">
        <f t="shared" si="7"/>
        <v>0.53855505466530451</v>
      </c>
    </row>
    <row r="51" spans="1:11" hidden="1">
      <c r="A51" s="61"/>
      <c r="B51" s="28" t="s">
        <v>13</v>
      </c>
      <c r="C51" s="29"/>
      <c r="D51" s="30">
        <f t="shared" si="5"/>
        <v>865.25300000000004</v>
      </c>
      <c r="E51" s="31">
        <v>672.84</v>
      </c>
      <c r="F51" s="31">
        <v>12.413</v>
      </c>
      <c r="G51" s="31">
        <v>180</v>
      </c>
      <c r="H51" s="31">
        <v>306.46499999999997</v>
      </c>
      <c r="I51" s="32">
        <f t="shared" si="6"/>
        <v>0.44722897966152647</v>
      </c>
      <c r="J51" s="31">
        <v>378.78800000000001</v>
      </c>
      <c r="K51" s="33">
        <f t="shared" si="7"/>
        <v>0.55277102033847358</v>
      </c>
    </row>
    <row r="52" spans="1:11" hidden="1">
      <c r="A52" s="61"/>
      <c r="B52" s="28" t="s">
        <v>14</v>
      </c>
      <c r="C52" s="29"/>
      <c r="D52" s="30">
        <f t="shared" si="5"/>
        <v>786.33400000000006</v>
      </c>
      <c r="E52" s="31">
        <v>593.92100000000005</v>
      </c>
      <c r="F52" s="31">
        <v>12.413</v>
      </c>
      <c r="G52" s="31">
        <v>180</v>
      </c>
      <c r="H52" s="31">
        <v>297.97500000000002</v>
      </c>
      <c r="I52" s="32">
        <f t="shared" si="6"/>
        <v>0.4914378732478687</v>
      </c>
      <c r="J52" s="31">
        <v>308.358</v>
      </c>
      <c r="K52" s="33">
        <f t="shared" si="7"/>
        <v>0.50856212675213119</v>
      </c>
    </row>
    <row r="53" spans="1:11" hidden="1">
      <c r="A53" s="61"/>
      <c r="B53" s="28" t="s">
        <v>15</v>
      </c>
      <c r="C53" s="29"/>
      <c r="D53" s="30">
        <f t="shared" si="5"/>
        <v>856.63099999999997</v>
      </c>
      <c r="E53" s="31">
        <v>664.23099999999999</v>
      </c>
      <c r="F53" s="31">
        <v>12.4</v>
      </c>
      <c r="G53" s="31">
        <v>180</v>
      </c>
      <c r="H53" s="31">
        <v>297.01</v>
      </c>
      <c r="I53" s="32">
        <f t="shared" si="6"/>
        <v>0.4389457380838373</v>
      </c>
      <c r="J53" s="31">
        <v>379.63400000000001</v>
      </c>
      <c r="K53" s="33">
        <f t="shared" si="7"/>
        <v>0.5610542619161627</v>
      </c>
    </row>
    <row r="54" spans="1:11" hidden="1">
      <c r="A54" s="61"/>
      <c r="B54" s="28" t="s">
        <v>16</v>
      </c>
      <c r="C54" s="29"/>
      <c r="D54" s="30">
        <f t="shared" si="5"/>
        <v>793.66870000000006</v>
      </c>
      <c r="E54" s="31">
        <v>601.23170000000005</v>
      </c>
      <c r="F54" s="31">
        <v>102.437</v>
      </c>
      <c r="G54" s="31">
        <v>90</v>
      </c>
      <c r="H54" s="31">
        <f>276.946+102.437</f>
        <v>379.38300000000004</v>
      </c>
      <c r="I54" s="32">
        <f t="shared" si="6"/>
        <v>0.53916665600791303</v>
      </c>
      <c r="J54" s="31">
        <v>324.26400000000001</v>
      </c>
      <c r="K54" s="33">
        <f t="shared" si="7"/>
        <v>0.46083334399208692</v>
      </c>
    </row>
    <row r="55" spans="1:11" hidden="1">
      <c r="A55" s="61"/>
      <c r="B55" s="28" t="s">
        <v>17</v>
      </c>
      <c r="C55" s="29"/>
      <c r="D55" s="30">
        <f t="shared" si="5"/>
        <v>678.58299999999997</v>
      </c>
      <c r="E55" s="31">
        <v>486.14600000000002</v>
      </c>
      <c r="F55" s="31">
        <v>37.436999999999998</v>
      </c>
      <c r="G55" s="31">
        <v>155</v>
      </c>
      <c r="H55" s="31">
        <v>341.91900000000004</v>
      </c>
      <c r="I55" s="32">
        <f t="shared" si="6"/>
        <v>0.65303686330534028</v>
      </c>
      <c r="J55" s="31">
        <v>181.66399999999999</v>
      </c>
      <c r="K55" s="33">
        <f t="shared" si="7"/>
        <v>0.34696313669465961</v>
      </c>
    </row>
    <row r="56" spans="1:11" hidden="1">
      <c r="A56" s="61"/>
      <c r="B56" s="28" t="s">
        <v>18</v>
      </c>
      <c r="C56" s="29"/>
      <c r="D56" s="30">
        <f t="shared" si="5"/>
        <v>595.45299999999997</v>
      </c>
      <c r="E56" s="31">
        <v>403.01600000000002</v>
      </c>
      <c r="F56" s="31">
        <v>37.436999999999998</v>
      </c>
      <c r="G56" s="31">
        <v>155</v>
      </c>
      <c r="H56" s="31">
        <f>302.311+F56</f>
        <v>339.74799999999999</v>
      </c>
      <c r="I56" s="32">
        <f t="shared" si="6"/>
        <v>0.77136214615894583</v>
      </c>
      <c r="J56" s="31">
        <f>100.704</f>
        <v>100.70399999999999</v>
      </c>
      <c r="K56" s="33">
        <f t="shared" si="7"/>
        <v>0.22863785384105417</v>
      </c>
    </row>
    <row r="57" spans="1:11" hidden="1">
      <c r="A57" s="61"/>
      <c r="B57" s="28" t="s">
        <v>19</v>
      </c>
      <c r="C57" s="29"/>
      <c r="D57" s="30">
        <f t="shared" si="5"/>
        <v>694.06</v>
      </c>
      <c r="E57" s="31">
        <v>501.7</v>
      </c>
      <c r="F57" s="31">
        <v>72.459999999999994</v>
      </c>
      <c r="G57" s="31">
        <v>119.9</v>
      </c>
      <c r="H57" s="31">
        <f>284.805+F57</f>
        <v>357.26499999999999</v>
      </c>
      <c r="I57" s="32">
        <f t="shared" si="6"/>
        <v>0.62224052919139117</v>
      </c>
      <c r="J57" s="31">
        <f>216.894</f>
        <v>216.89400000000001</v>
      </c>
      <c r="K57" s="33">
        <f t="shared" si="7"/>
        <v>0.37775947080860878</v>
      </c>
    </row>
    <row r="58" spans="1:11" hidden="1">
      <c r="A58" s="61"/>
      <c r="B58" s="28" t="s">
        <v>20</v>
      </c>
      <c r="C58" s="29"/>
      <c r="D58" s="30">
        <f t="shared" si="5"/>
        <v>698.077</v>
      </c>
      <c r="E58" s="31">
        <v>505.61700000000002</v>
      </c>
      <c r="F58" s="31">
        <v>192.46</v>
      </c>
      <c r="G58" s="31"/>
      <c r="H58" s="31">
        <f>284.739+F58</f>
        <v>477.19899999999996</v>
      </c>
      <c r="I58" s="32">
        <f t="shared" si="6"/>
        <v>0.68359175791747595</v>
      </c>
      <c r="J58" s="31">
        <v>220.87700000000001</v>
      </c>
      <c r="K58" s="33">
        <f t="shared" si="7"/>
        <v>0.31640824208252399</v>
      </c>
    </row>
    <row r="59" spans="1:11" hidden="1">
      <c r="A59" s="61"/>
      <c r="B59" s="35" t="s">
        <v>21</v>
      </c>
      <c r="C59" s="36"/>
      <c r="D59" s="37">
        <f t="shared" si="5"/>
        <v>790.33300000000008</v>
      </c>
      <c r="E59" s="38">
        <v>597.87300000000005</v>
      </c>
      <c r="F59" s="38">
        <v>192.46</v>
      </c>
      <c r="G59" s="38"/>
      <c r="H59" s="38">
        <f>254.833+F59</f>
        <v>447.29300000000001</v>
      </c>
      <c r="I59" s="40">
        <f t="shared" si="6"/>
        <v>0.56595582615913309</v>
      </c>
      <c r="J59" s="38">
        <v>343.03899999999999</v>
      </c>
      <c r="K59" s="54">
        <f t="shared" si="7"/>
        <v>0.43404417384086685</v>
      </c>
    </row>
    <row r="60" spans="1:11" hidden="1">
      <c r="B60" s="10"/>
      <c r="D60" s="42"/>
      <c r="E60" s="31"/>
      <c r="F60" s="31"/>
      <c r="G60" s="31"/>
      <c r="H60" s="31"/>
      <c r="I60" s="32"/>
      <c r="J60" s="31"/>
      <c r="K60" s="32"/>
    </row>
    <row r="61" spans="1:11" hidden="1">
      <c r="B61" s="10"/>
      <c r="D61" s="42"/>
      <c r="E61" s="31"/>
      <c r="F61" s="31"/>
      <c r="G61" s="31"/>
      <c r="H61" s="31"/>
      <c r="I61" s="32"/>
      <c r="J61" s="31"/>
      <c r="K61" s="32"/>
    </row>
    <row r="62" spans="1:11">
      <c r="B62" s="10"/>
      <c r="D62" s="42"/>
      <c r="E62" s="31"/>
      <c r="F62" s="31"/>
      <c r="G62" s="31"/>
      <c r="H62" s="31"/>
      <c r="I62" s="32"/>
      <c r="J62" s="31"/>
      <c r="K62" s="32"/>
    </row>
    <row r="63" spans="1:11" ht="18" hidden="1">
      <c r="A63" s="8"/>
      <c r="B63" s="9" t="s">
        <v>27</v>
      </c>
      <c r="C63" s="10"/>
    </row>
    <row r="64" spans="1:11" hidden="1">
      <c r="A64" s="57"/>
      <c r="D64" s="58"/>
      <c r="E64" s="59"/>
      <c r="F64" s="59"/>
      <c r="G64" s="59"/>
      <c r="H64" s="59"/>
      <c r="I64" s="59"/>
      <c r="J64" s="59"/>
      <c r="K64" s="60"/>
    </row>
    <row r="65" spans="1:11" ht="38.25" hidden="1">
      <c r="A65" s="61"/>
      <c r="B65" s="62"/>
      <c r="C65" s="62"/>
      <c r="D65" s="14" t="s">
        <v>2</v>
      </c>
      <c r="E65" s="15" t="s">
        <v>3</v>
      </c>
      <c r="F65" s="15" t="s">
        <v>4</v>
      </c>
      <c r="G65" s="15" t="s">
        <v>25</v>
      </c>
      <c r="H65" s="15" t="s">
        <v>6</v>
      </c>
      <c r="I65" s="16" t="s">
        <v>7</v>
      </c>
      <c r="J65" s="15" t="s">
        <v>8</v>
      </c>
      <c r="K65" s="17" t="s">
        <v>7</v>
      </c>
    </row>
    <row r="66" spans="1:11" hidden="1">
      <c r="A66" s="61"/>
      <c r="B66" s="10" t="s">
        <v>26</v>
      </c>
      <c r="C66" s="63"/>
      <c r="D66" s="47"/>
      <c r="E66" s="48"/>
      <c r="F66" s="48"/>
      <c r="G66" s="48"/>
      <c r="H66" s="48"/>
      <c r="I66" s="49"/>
      <c r="J66" s="48"/>
      <c r="K66" s="50"/>
    </row>
    <row r="67" spans="1:11" hidden="1">
      <c r="A67" s="61"/>
      <c r="B67" s="22" t="s">
        <v>10</v>
      </c>
      <c r="C67" s="23"/>
      <c r="D67" s="24">
        <v>682.17399999999998</v>
      </c>
      <c r="E67" s="25">
        <v>490.846</v>
      </c>
      <c r="F67" s="25">
        <v>191.328</v>
      </c>
      <c r="G67" s="25"/>
      <c r="H67" s="25">
        <v>463.41800000000001</v>
      </c>
      <c r="I67" s="26">
        <v>0.67932621197262277</v>
      </c>
      <c r="J67" s="25">
        <v>218.755</v>
      </c>
      <c r="K67" s="27">
        <v>0.32067378802737723</v>
      </c>
    </row>
    <row r="68" spans="1:11" hidden="1">
      <c r="A68" s="61"/>
      <c r="B68" s="28" t="s">
        <v>11</v>
      </c>
      <c r="C68" s="29"/>
      <c r="D68" s="30">
        <v>654.77199999999993</v>
      </c>
      <c r="E68" s="31">
        <v>464.37099999999998</v>
      </c>
      <c r="F68" s="31">
        <v>190.40100000000001</v>
      </c>
      <c r="G68" s="31"/>
      <c r="H68" s="31">
        <v>442.96500000000003</v>
      </c>
      <c r="I68" s="32">
        <v>0.67651793295986995</v>
      </c>
      <c r="J68" s="31">
        <v>211.80699999999999</v>
      </c>
      <c r="K68" s="33">
        <v>0.32348206704012994</v>
      </c>
    </row>
    <row r="69" spans="1:11" hidden="1">
      <c r="A69" s="61"/>
      <c r="B69" s="28" t="s">
        <v>12</v>
      </c>
      <c r="C69" s="29"/>
      <c r="D69" s="30">
        <v>619.06100000000004</v>
      </c>
      <c r="E69" s="31">
        <v>432.31900000000002</v>
      </c>
      <c r="F69" s="31">
        <v>36.741999999999997</v>
      </c>
      <c r="G69" s="31">
        <v>150</v>
      </c>
      <c r="H69" s="31">
        <v>286.77600000000001</v>
      </c>
      <c r="I69" s="32">
        <v>0.61138316764770462</v>
      </c>
      <c r="J69" s="31">
        <v>182.285</v>
      </c>
      <c r="K69" s="33">
        <v>0.38861683235229527</v>
      </c>
    </row>
    <row r="70" spans="1:11" hidden="1">
      <c r="A70" s="61"/>
      <c r="B70" s="28" t="s">
        <v>13</v>
      </c>
      <c r="C70" s="29"/>
      <c r="D70" s="30">
        <v>538.78800000000001</v>
      </c>
      <c r="E70" s="31">
        <v>353.791</v>
      </c>
      <c r="F70" s="31">
        <v>84.997</v>
      </c>
      <c r="G70" s="31">
        <v>100</v>
      </c>
      <c r="H70" s="31">
        <v>336.72300000000001</v>
      </c>
      <c r="I70" s="32">
        <v>0.76739511425817075</v>
      </c>
      <c r="J70" s="31">
        <v>102.06399999999999</v>
      </c>
      <c r="K70" s="33">
        <v>0.23260488574182914</v>
      </c>
    </row>
    <row r="71" spans="1:11" hidden="1">
      <c r="A71" s="61"/>
      <c r="B71" s="28" t="s">
        <v>14</v>
      </c>
      <c r="C71" s="29"/>
      <c r="D71" s="30">
        <v>418.70100000000002</v>
      </c>
      <c r="E71" s="31">
        <v>235.41800000000001</v>
      </c>
      <c r="F71" s="31">
        <v>83.283000000000001</v>
      </c>
      <c r="G71" s="31">
        <v>100</v>
      </c>
      <c r="H71" s="31">
        <v>313.67</v>
      </c>
      <c r="I71" s="32">
        <v>0.98421404388439315</v>
      </c>
      <c r="J71" s="31">
        <v>5.0309999999999997</v>
      </c>
      <c r="K71" s="33">
        <v>1.5785956115606788E-2</v>
      </c>
    </row>
    <row r="72" spans="1:11" hidden="1">
      <c r="A72" s="61"/>
      <c r="B72" s="28" t="s">
        <v>15</v>
      </c>
      <c r="C72" s="29"/>
      <c r="D72" s="30">
        <v>699.33999999999992</v>
      </c>
      <c r="E72" s="31">
        <v>517.24599999999998</v>
      </c>
      <c r="F72" s="31">
        <v>182.09399999999999</v>
      </c>
      <c r="G72" s="31"/>
      <c r="H72" s="31">
        <v>441.02600000000001</v>
      </c>
      <c r="I72" s="32">
        <v>0.6306317384962965</v>
      </c>
      <c r="J72" s="31">
        <v>258.31400000000002</v>
      </c>
      <c r="K72" s="33">
        <v>0.3693682615037035</v>
      </c>
    </row>
    <row r="73" spans="1:11" hidden="1">
      <c r="A73" s="61"/>
      <c r="B73" s="28" t="s">
        <v>16</v>
      </c>
      <c r="C73" s="29"/>
      <c r="D73" s="30">
        <v>688.64400000000001</v>
      </c>
      <c r="E73" s="31">
        <v>509.18900000000002</v>
      </c>
      <c r="F73" s="31">
        <v>79.454999999999998</v>
      </c>
      <c r="G73" s="31">
        <v>100</v>
      </c>
      <c r="H73" s="31">
        <v>332.565</v>
      </c>
      <c r="I73" s="32">
        <v>0.56496796026121054</v>
      </c>
      <c r="J73" s="31">
        <v>256.07900000000001</v>
      </c>
      <c r="K73" s="33">
        <v>0.43503203973878951</v>
      </c>
    </row>
    <row r="74" spans="1:11" hidden="1">
      <c r="A74" s="61"/>
      <c r="B74" s="28" t="s">
        <v>17</v>
      </c>
      <c r="C74" s="29"/>
      <c r="D74" s="30">
        <v>636.83899999999994</v>
      </c>
      <c r="E74" s="31">
        <v>457.93700000000001</v>
      </c>
      <c r="F74" s="31">
        <v>178.90199999999999</v>
      </c>
      <c r="G74" s="31"/>
      <c r="H74" s="31">
        <v>508.06099999999998</v>
      </c>
      <c r="I74" s="32">
        <v>0.79778562556627342</v>
      </c>
      <c r="J74" s="31">
        <v>128.77799999999999</v>
      </c>
      <c r="K74" s="33">
        <v>0.20221437443372658</v>
      </c>
    </row>
    <row r="75" spans="1:11" hidden="1">
      <c r="A75" s="61"/>
      <c r="B75" s="28" t="s">
        <v>18</v>
      </c>
      <c r="C75" s="29"/>
      <c r="D75" s="30">
        <v>641.25800000000004</v>
      </c>
      <c r="E75" s="31">
        <v>463.43599999999998</v>
      </c>
      <c r="F75" s="31">
        <v>177.822</v>
      </c>
      <c r="G75" s="31"/>
      <c r="H75" s="31">
        <v>499.54200000000003</v>
      </c>
      <c r="I75" s="32">
        <v>0.7790031469392974</v>
      </c>
      <c r="J75" s="31">
        <v>141.71600000000001</v>
      </c>
      <c r="K75" s="33">
        <v>0.22099685306070255</v>
      </c>
    </row>
    <row r="76" spans="1:11" hidden="1">
      <c r="A76" s="61"/>
      <c r="B76" s="28" t="s">
        <v>19</v>
      </c>
      <c r="C76" s="29"/>
      <c r="D76" s="30">
        <v>726.899</v>
      </c>
      <c r="E76" s="31">
        <v>550.60900000000004</v>
      </c>
      <c r="F76" s="31">
        <v>176.29</v>
      </c>
      <c r="G76" s="31"/>
      <c r="H76" s="31">
        <v>486.048</v>
      </c>
      <c r="I76" s="32">
        <v>0.66866052733671022</v>
      </c>
      <c r="J76" s="31">
        <v>240.85</v>
      </c>
      <c r="K76" s="33">
        <v>0.33133947266328972</v>
      </c>
    </row>
    <row r="77" spans="1:11" hidden="1">
      <c r="A77" s="61"/>
      <c r="B77" s="28" t="s">
        <v>20</v>
      </c>
      <c r="C77" s="29"/>
      <c r="D77" s="30">
        <v>637.92399999999998</v>
      </c>
      <c r="E77" s="31">
        <v>465.77699999999999</v>
      </c>
      <c r="F77" s="31">
        <v>172.14699999999999</v>
      </c>
      <c r="G77" s="31"/>
      <c r="H77" s="31">
        <v>469.41699999999997</v>
      </c>
      <c r="I77" s="32">
        <v>0.73585097911349939</v>
      </c>
      <c r="J77" s="31">
        <v>168.50700000000001</v>
      </c>
      <c r="K77" s="33">
        <v>0.26414902088650061</v>
      </c>
    </row>
    <row r="78" spans="1:11" hidden="1">
      <c r="A78" s="61"/>
      <c r="B78" s="35" t="s">
        <v>21</v>
      </c>
      <c r="C78" s="36"/>
      <c r="D78" s="37">
        <v>755.16499999999996</v>
      </c>
      <c r="E78" s="38">
        <v>596.70100000000002</v>
      </c>
      <c r="F78" s="38">
        <v>158.464</v>
      </c>
      <c r="G78" s="38"/>
      <c r="H78" s="38">
        <v>458.59100000000001</v>
      </c>
      <c r="I78" s="40">
        <v>0.60727338697289601</v>
      </c>
      <c r="J78" s="38">
        <v>296.57299999999998</v>
      </c>
      <c r="K78" s="54">
        <v>0.39272661302710404</v>
      </c>
    </row>
    <row r="79" spans="1:11" hidden="1">
      <c r="B79" s="10"/>
      <c r="D79" s="42"/>
      <c r="E79" s="31"/>
      <c r="F79" s="31"/>
      <c r="G79" s="31"/>
      <c r="H79" s="31"/>
      <c r="I79" s="32"/>
      <c r="J79" s="31"/>
      <c r="K79" s="32"/>
    </row>
    <row r="80" spans="1:11" hidden="1">
      <c r="B80" s="10"/>
      <c r="D80" s="42"/>
      <c r="E80" s="31"/>
      <c r="F80" s="31"/>
      <c r="G80" s="31"/>
      <c r="H80" s="31"/>
      <c r="I80" s="32"/>
      <c r="J80" s="31"/>
      <c r="K80" s="32"/>
    </row>
    <row r="81" spans="1:11" hidden="1">
      <c r="B81" s="10"/>
      <c r="D81" s="42"/>
      <c r="E81" s="31"/>
      <c r="F81" s="31"/>
      <c r="G81" s="31"/>
      <c r="H81" s="31"/>
      <c r="I81" s="32"/>
      <c r="J81" s="31"/>
      <c r="K81" s="32"/>
    </row>
    <row r="82" spans="1:11" hidden="1">
      <c r="B82" s="10"/>
      <c r="D82" s="42"/>
      <c r="E82" s="31"/>
      <c r="F82" s="31"/>
      <c r="G82" s="31"/>
      <c r="H82" s="31"/>
      <c r="I82" s="32"/>
      <c r="J82" s="31"/>
      <c r="K82" s="32"/>
    </row>
    <row r="83" spans="1:11" hidden="1">
      <c r="B83" s="10"/>
      <c r="D83" s="42"/>
      <c r="E83" s="31"/>
      <c r="F83" s="31"/>
      <c r="G83" s="31"/>
      <c r="H83" s="31"/>
      <c r="I83" s="32"/>
      <c r="J83" s="31"/>
      <c r="K83" s="32"/>
    </row>
    <row r="84" spans="1:11" ht="18" hidden="1">
      <c r="A84" s="8"/>
      <c r="B84" s="9" t="s">
        <v>28</v>
      </c>
      <c r="C84" s="10"/>
    </row>
    <row r="85" spans="1:11" hidden="1">
      <c r="A85" s="57"/>
      <c r="D85" s="58"/>
      <c r="E85" s="59"/>
      <c r="F85" s="59"/>
      <c r="G85" s="59"/>
      <c r="H85" s="59"/>
      <c r="I85" s="59"/>
      <c r="J85" s="59"/>
      <c r="K85" s="60"/>
    </row>
    <row r="86" spans="1:11" ht="31.5" hidden="1" customHeight="1">
      <c r="A86" s="61"/>
      <c r="B86" s="62"/>
      <c r="C86" s="62"/>
      <c r="D86" s="14" t="s">
        <v>2</v>
      </c>
      <c r="E86" s="15" t="s">
        <v>3</v>
      </c>
      <c r="F86" s="15" t="s">
        <v>4</v>
      </c>
      <c r="G86" s="15" t="s">
        <v>25</v>
      </c>
      <c r="H86" s="15" t="s">
        <v>6</v>
      </c>
      <c r="I86" s="16" t="s">
        <v>7</v>
      </c>
      <c r="J86" s="15" t="s">
        <v>8</v>
      </c>
      <c r="K86" s="17" t="s">
        <v>7</v>
      </c>
    </row>
    <row r="87" spans="1:11" ht="19.5" hidden="1" customHeight="1">
      <c r="A87" s="61"/>
      <c r="B87" s="10" t="s">
        <v>26</v>
      </c>
      <c r="C87" s="63"/>
      <c r="D87" s="47"/>
      <c r="E87" s="48"/>
      <c r="F87" s="48"/>
      <c r="G87" s="48"/>
      <c r="H87" s="48"/>
      <c r="I87" s="49"/>
      <c r="J87" s="48"/>
      <c r="K87" s="50"/>
    </row>
    <row r="88" spans="1:11" hidden="1">
      <c r="A88" s="61"/>
      <c r="B88" s="22" t="s">
        <v>10</v>
      </c>
      <c r="C88" s="23"/>
      <c r="D88" s="24">
        <v>673.53500000000008</v>
      </c>
      <c r="E88" s="25">
        <v>519.92100000000005</v>
      </c>
      <c r="F88" s="25">
        <v>153.614</v>
      </c>
      <c r="G88" s="25"/>
      <c r="H88" s="25">
        <v>418.28399999999999</v>
      </c>
      <c r="I88" s="26">
        <v>0.62102878251135052</v>
      </c>
      <c r="J88" s="25">
        <v>255.25</v>
      </c>
      <c r="K88" s="27">
        <v>0.37897121748864943</v>
      </c>
    </row>
    <row r="89" spans="1:11" hidden="1">
      <c r="A89" s="61"/>
      <c r="B89" s="28" t="s">
        <v>11</v>
      </c>
      <c r="C89" s="29"/>
      <c r="D89" s="30">
        <v>729.11599999999999</v>
      </c>
      <c r="E89" s="31">
        <v>575.66099999999994</v>
      </c>
      <c r="F89" s="31">
        <v>153.45500000000001</v>
      </c>
      <c r="G89" s="31"/>
      <c r="H89" s="31">
        <v>403.721</v>
      </c>
      <c r="I89" s="32">
        <v>0.55371298942829406</v>
      </c>
      <c r="J89" s="31">
        <v>325.39499999999998</v>
      </c>
      <c r="K89" s="33">
        <v>0.446287010571706</v>
      </c>
    </row>
    <row r="90" spans="1:11" hidden="1">
      <c r="A90" s="61"/>
      <c r="B90" s="28" t="s">
        <v>12</v>
      </c>
      <c r="C90" s="29"/>
      <c r="D90" s="30">
        <v>731.322</v>
      </c>
      <c r="E90" s="31">
        <v>578.72500000000002</v>
      </c>
      <c r="F90" s="31">
        <v>52.597000000000001</v>
      </c>
      <c r="G90" s="31">
        <v>100</v>
      </c>
      <c r="H90" s="31">
        <v>300.13799999999998</v>
      </c>
      <c r="I90" s="32">
        <v>0.47541191341344036</v>
      </c>
      <c r="J90" s="31">
        <v>331.18400000000003</v>
      </c>
      <c r="K90" s="33">
        <v>0.52458808658655964</v>
      </c>
    </row>
    <row r="91" spans="1:11" hidden="1">
      <c r="A91" s="61"/>
      <c r="B91" s="28" t="s">
        <v>13</v>
      </c>
      <c r="C91" s="29"/>
      <c r="D91" s="30">
        <v>707.54399999999998</v>
      </c>
      <c r="E91" s="31">
        <v>556.69100000000003</v>
      </c>
      <c r="F91" s="31">
        <v>50.853000000000002</v>
      </c>
      <c r="G91" s="31">
        <v>100</v>
      </c>
      <c r="H91" s="31">
        <v>137.10599999999999</v>
      </c>
      <c r="I91" s="32">
        <v>0.22567291533274186</v>
      </c>
      <c r="J91" s="31">
        <v>470.43700000000001</v>
      </c>
      <c r="K91" s="33">
        <v>0.77432708466725808</v>
      </c>
    </row>
    <row r="92" spans="1:11" hidden="1">
      <c r="A92" s="61"/>
      <c r="B92" s="28" t="s">
        <v>14</v>
      </c>
      <c r="C92" s="29"/>
      <c r="D92" s="30">
        <v>646.69000000000005</v>
      </c>
      <c r="E92" s="31">
        <v>487.49</v>
      </c>
      <c r="F92" s="31">
        <v>59.2</v>
      </c>
      <c r="G92" s="31">
        <v>100</v>
      </c>
      <c r="H92" s="31">
        <v>201.75600000000003</v>
      </c>
      <c r="I92" s="32">
        <v>0.36905077658412738</v>
      </c>
      <c r="J92" s="31">
        <v>344.93299999999999</v>
      </c>
      <c r="K92" s="33">
        <v>0.63094922341587256</v>
      </c>
    </row>
    <row r="93" spans="1:11" hidden="1">
      <c r="A93" s="61"/>
      <c r="B93" s="28" t="s">
        <v>15</v>
      </c>
      <c r="C93" s="29"/>
      <c r="D93" s="30">
        <v>941.64599999999996</v>
      </c>
      <c r="E93" s="31">
        <v>785.654</v>
      </c>
      <c r="F93" s="31">
        <v>55.991999999999997</v>
      </c>
      <c r="G93" s="31">
        <v>100</v>
      </c>
      <c r="H93" s="31">
        <v>184.999</v>
      </c>
      <c r="I93" s="32">
        <v>0.21980618930048973</v>
      </c>
      <c r="J93" s="31">
        <v>656.64700000000005</v>
      </c>
      <c r="K93" s="33">
        <v>0.78019381069951022</v>
      </c>
    </row>
    <row r="94" spans="1:11" hidden="1">
      <c r="A94" s="61"/>
      <c r="B94" s="28" t="s">
        <v>16</v>
      </c>
      <c r="C94" s="29"/>
      <c r="D94" s="30">
        <v>985.55</v>
      </c>
      <c r="E94" s="31">
        <v>830.19799999999998</v>
      </c>
      <c r="F94" s="31">
        <v>55.351999999999997</v>
      </c>
      <c r="G94" s="31">
        <v>100</v>
      </c>
      <c r="H94" s="31">
        <v>178.59299999999999</v>
      </c>
      <c r="I94" s="32">
        <v>0.20167466546214216</v>
      </c>
      <c r="J94" s="31">
        <v>706.95699999999999</v>
      </c>
      <c r="K94" s="33">
        <v>0.79832533453785781</v>
      </c>
    </row>
    <row r="95" spans="1:11" hidden="1">
      <c r="A95" s="61"/>
      <c r="B95" s="28" t="s">
        <v>17</v>
      </c>
      <c r="C95" s="29"/>
      <c r="D95" s="30">
        <v>885.83899999999994</v>
      </c>
      <c r="E95" s="31">
        <v>734.529</v>
      </c>
      <c r="F95" s="31">
        <v>51.31</v>
      </c>
      <c r="G95" s="31">
        <v>100</v>
      </c>
      <c r="H95" s="31">
        <v>167.828</v>
      </c>
      <c r="I95" s="32">
        <v>0.21356564584558141</v>
      </c>
      <c r="J95" s="31">
        <v>618.01</v>
      </c>
      <c r="K95" s="33">
        <v>0.78643435415441865</v>
      </c>
    </row>
    <row r="96" spans="1:11" hidden="1">
      <c r="A96" s="61"/>
      <c r="B96" s="28" t="s">
        <v>18</v>
      </c>
      <c r="C96" s="29"/>
      <c r="D96" s="30">
        <v>822.79499999999996</v>
      </c>
      <c r="E96" s="31">
        <v>672.61699999999996</v>
      </c>
      <c r="F96" s="31">
        <v>40.177999999999997</v>
      </c>
      <c r="G96" s="31">
        <v>110</v>
      </c>
      <c r="H96" s="31">
        <v>155.39099999999999</v>
      </c>
      <c r="I96" s="32">
        <v>0.21800237094816882</v>
      </c>
      <c r="J96" s="31">
        <v>557.404</v>
      </c>
      <c r="K96" s="33">
        <v>0.78199762905183123</v>
      </c>
    </row>
    <row r="97" spans="1:12" hidden="1">
      <c r="A97" s="61"/>
      <c r="B97" s="28" t="s">
        <v>19</v>
      </c>
      <c r="C97" s="29"/>
      <c r="D97" s="30">
        <v>879.00699999999995</v>
      </c>
      <c r="E97" s="31">
        <v>728.94899999999996</v>
      </c>
      <c r="F97" s="31">
        <v>40.058</v>
      </c>
      <c r="G97" s="31">
        <v>110</v>
      </c>
      <c r="H97" s="31">
        <v>153.297</v>
      </c>
      <c r="I97" s="32">
        <v>0.19934408919554697</v>
      </c>
      <c r="J97" s="31">
        <v>615.71</v>
      </c>
      <c r="K97" s="33">
        <v>0.80065591080445297</v>
      </c>
    </row>
    <row r="98" spans="1:12" hidden="1">
      <c r="A98" s="61"/>
      <c r="B98" s="28" t="s">
        <v>20</v>
      </c>
      <c r="C98" s="29"/>
      <c r="D98" s="30">
        <v>934.10599999999999</v>
      </c>
      <c r="E98" s="31">
        <v>785.29600000000005</v>
      </c>
      <c r="F98" s="31">
        <v>38.81</v>
      </c>
      <c r="G98" s="31">
        <v>110</v>
      </c>
      <c r="H98" s="31">
        <v>156.28800000000001</v>
      </c>
      <c r="I98" s="32">
        <v>0.18964573689032346</v>
      </c>
      <c r="J98" s="31">
        <v>667.81700000000001</v>
      </c>
      <c r="K98" s="33">
        <v>0.81035426310967651</v>
      </c>
    </row>
    <row r="99" spans="1:12" hidden="1">
      <c r="A99" s="61"/>
      <c r="B99" s="35" t="s">
        <v>21</v>
      </c>
      <c r="C99" s="36"/>
      <c r="D99" s="37">
        <v>1031.6610000000001</v>
      </c>
      <c r="E99" s="38">
        <v>911.66300000000001</v>
      </c>
      <c r="F99" s="38">
        <v>109.998</v>
      </c>
      <c r="G99" s="38">
        <v>10</v>
      </c>
      <c r="H99" s="38">
        <v>213.89</v>
      </c>
      <c r="I99" s="40">
        <v>0.20935536284086681</v>
      </c>
      <c r="J99" s="38">
        <v>807.77</v>
      </c>
      <c r="K99" s="54">
        <v>0.79064463715913313</v>
      </c>
    </row>
    <row r="100" spans="1:12" hidden="1">
      <c r="B100" s="10"/>
      <c r="D100" s="42"/>
      <c r="E100" s="31"/>
      <c r="F100" s="31"/>
      <c r="G100" s="31"/>
      <c r="H100" s="31"/>
      <c r="I100" s="32"/>
      <c r="J100" s="31"/>
      <c r="K100" s="32"/>
    </row>
    <row r="101" spans="1:12" hidden="1">
      <c r="B101" s="10"/>
      <c r="D101" s="42"/>
      <c r="E101" s="31"/>
      <c r="F101" s="31"/>
      <c r="G101" s="31"/>
      <c r="H101" s="31"/>
      <c r="I101" s="32"/>
      <c r="J101" s="31"/>
      <c r="K101" s="32"/>
    </row>
    <row r="102" spans="1:12" hidden="1">
      <c r="B102" s="10"/>
      <c r="D102" s="42"/>
      <c r="E102" s="31"/>
      <c r="F102" s="31"/>
      <c r="G102" s="31"/>
      <c r="H102" s="31"/>
      <c r="I102" s="32"/>
      <c r="J102" s="31"/>
      <c r="K102" s="32"/>
    </row>
    <row r="103" spans="1:12" hidden="1">
      <c r="B103" s="10"/>
      <c r="D103" s="42"/>
      <c r="E103" s="31"/>
      <c r="F103" s="31"/>
      <c r="G103" s="31"/>
      <c r="H103" s="31"/>
      <c r="I103" s="32"/>
      <c r="J103" s="31"/>
      <c r="K103" s="32"/>
    </row>
    <row r="104" spans="1:12" hidden="1">
      <c r="B104" s="10"/>
      <c r="D104" s="42"/>
      <c r="E104" s="31"/>
      <c r="F104" s="31"/>
      <c r="G104" s="31"/>
      <c r="H104" s="31"/>
      <c r="I104" s="32"/>
      <c r="J104" s="31"/>
      <c r="K104" s="32"/>
    </row>
    <row r="105" spans="1:12" ht="18">
      <c r="B105" s="9" t="s">
        <v>29</v>
      </c>
      <c r="C105" s="10"/>
      <c r="L105" s="64"/>
    </row>
    <row r="106" spans="1:12" ht="15.2" customHeight="1">
      <c r="D106" s="58"/>
      <c r="E106" s="59"/>
      <c r="F106" s="59"/>
      <c r="G106" s="59"/>
      <c r="H106" s="59"/>
      <c r="I106" s="59"/>
      <c r="J106" s="59"/>
      <c r="K106" s="60"/>
      <c r="L106" s="65"/>
    </row>
    <row r="107" spans="1:12" ht="38.25">
      <c r="B107" s="62"/>
      <c r="C107" s="62"/>
      <c r="D107" s="14" t="s">
        <v>2</v>
      </c>
      <c r="E107" s="15" t="s">
        <v>3</v>
      </c>
      <c r="F107" s="15" t="s">
        <v>4</v>
      </c>
      <c r="G107" s="15" t="s">
        <v>25</v>
      </c>
      <c r="H107" s="15" t="s">
        <v>6</v>
      </c>
      <c r="I107" s="16" t="s">
        <v>7</v>
      </c>
      <c r="J107" s="15" t="s">
        <v>8</v>
      </c>
      <c r="K107" s="17" t="s">
        <v>7</v>
      </c>
      <c r="L107" s="64"/>
    </row>
    <row r="108" spans="1:12">
      <c r="B108" s="10" t="s">
        <v>26</v>
      </c>
      <c r="C108" s="63"/>
      <c r="D108" s="47"/>
      <c r="E108" s="48"/>
      <c r="F108" s="48"/>
      <c r="G108" s="48"/>
      <c r="H108" s="48"/>
      <c r="I108" s="49"/>
      <c r="J108" s="48"/>
      <c r="K108" s="50"/>
      <c r="L108" s="64"/>
    </row>
    <row r="109" spans="1:12">
      <c r="B109" s="22" t="s">
        <v>10</v>
      </c>
      <c r="C109" s="23"/>
      <c r="D109" s="24">
        <v>1121.623</v>
      </c>
      <c r="E109" s="25">
        <v>1035.71</v>
      </c>
      <c r="F109" s="25">
        <v>85.912999999999997</v>
      </c>
      <c r="G109" s="25"/>
      <c r="H109" s="25">
        <v>141.69200000000001</v>
      </c>
      <c r="I109" s="26">
        <v>0.12632765198288551</v>
      </c>
      <c r="J109" s="25">
        <v>979.93100000000004</v>
      </c>
      <c r="K109" s="27">
        <v>0.87367234801711446</v>
      </c>
      <c r="L109" s="64"/>
    </row>
    <row r="110" spans="1:12">
      <c r="B110" s="28" t="s">
        <v>11</v>
      </c>
      <c r="C110" s="29"/>
      <c r="D110" s="30">
        <v>1035.99</v>
      </c>
      <c r="E110" s="31">
        <v>951.02300000000002</v>
      </c>
      <c r="F110" s="31">
        <v>84.966999999999999</v>
      </c>
      <c r="G110" s="31"/>
      <c r="H110" s="31">
        <v>139.32400000000001</v>
      </c>
      <c r="I110" s="32">
        <v>0.13448392358999606</v>
      </c>
      <c r="J110" s="31">
        <v>896.66600000000005</v>
      </c>
      <c r="K110" s="33">
        <v>0.86551607641000405</v>
      </c>
      <c r="L110" s="66"/>
    </row>
    <row r="111" spans="1:12">
      <c r="B111" s="28" t="s">
        <v>12</v>
      </c>
      <c r="C111" s="29"/>
      <c r="D111" s="30">
        <v>1057.3139999999999</v>
      </c>
      <c r="E111" s="31">
        <v>972.53899999999999</v>
      </c>
      <c r="F111" s="31">
        <v>24.774999999999999</v>
      </c>
      <c r="G111" s="31">
        <v>60</v>
      </c>
      <c r="H111" s="31">
        <v>68.59</v>
      </c>
      <c r="I111" s="32">
        <v>6.8774797881908697E-2</v>
      </c>
      <c r="J111" s="31">
        <v>928.72299999999996</v>
      </c>
      <c r="K111" s="33">
        <v>0.93122520211809123</v>
      </c>
      <c r="L111" s="66"/>
    </row>
    <row r="112" spans="1:12">
      <c r="B112" s="28" t="s">
        <v>13</v>
      </c>
      <c r="C112" s="29"/>
      <c r="D112" s="30">
        <v>978.43399999999997</v>
      </c>
      <c r="E112" s="31">
        <v>893.73599999999999</v>
      </c>
      <c r="F112" s="31">
        <v>24.698</v>
      </c>
      <c r="G112" s="31">
        <v>60</v>
      </c>
      <c r="H112" s="31">
        <v>67.664999999999992</v>
      </c>
      <c r="I112" s="32">
        <v>7.3674399765687848E-2</v>
      </c>
      <c r="J112" s="31">
        <v>850.76800000000003</v>
      </c>
      <c r="K112" s="33">
        <v>0.92632560023431221</v>
      </c>
      <c r="L112" s="66"/>
    </row>
    <row r="113" spans="2:12">
      <c r="B113" s="28" t="s">
        <v>14</v>
      </c>
      <c r="C113" s="29"/>
      <c r="D113" s="30">
        <v>882.05899999999997</v>
      </c>
      <c r="E113" s="31">
        <v>797.46299999999997</v>
      </c>
      <c r="F113" s="31">
        <v>24.596</v>
      </c>
      <c r="G113" s="31">
        <v>60</v>
      </c>
      <c r="H113" s="31">
        <v>63.149000000000001</v>
      </c>
      <c r="I113" s="32">
        <v>7.6818180712309836E-2</v>
      </c>
      <c r="J113" s="31">
        <v>758.90899999999999</v>
      </c>
      <c r="K113" s="33">
        <v>0.92318181928769016</v>
      </c>
      <c r="L113" s="66"/>
    </row>
    <row r="114" spans="2:12">
      <c r="B114" s="28" t="s">
        <v>15</v>
      </c>
      <c r="C114" s="29"/>
      <c r="D114" s="30">
        <v>1019.138</v>
      </c>
      <c r="E114" s="31">
        <v>898.63300000000004</v>
      </c>
      <c r="F114" s="31">
        <v>60.505000000000003</v>
      </c>
      <c r="G114" s="31">
        <v>60</v>
      </c>
      <c r="H114" s="31">
        <v>88.998999999999995</v>
      </c>
      <c r="I114" s="32">
        <v>9.2790706645661664E-2</v>
      </c>
      <c r="J114" s="31">
        <v>870.13800000000003</v>
      </c>
      <c r="K114" s="33">
        <v>0.90720929335433831</v>
      </c>
      <c r="L114" s="66"/>
    </row>
    <row r="115" spans="2:12">
      <c r="B115" s="28" t="s">
        <v>16</v>
      </c>
      <c r="C115" s="29"/>
      <c r="D115" s="30">
        <v>1043.316</v>
      </c>
      <c r="E115" s="31">
        <v>922.81100000000004</v>
      </c>
      <c r="F115" s="31">
        <v>60.505000000000003</v>
      </c>
      <c r="G115" s="31">
        <v>60</v>
      </c>
      <c r="H115" s="31">
        <v>90.543000000000006</v>
      </c>
      <c r="I115" s="32">
        <v>9.2079250210512192E-2</v>
      </c>
      <c r="J115" s="31">
        <v>892.77300000000002</v>
      </c>
      <c r="K115" s="33">
        <v>0.90792074978948778</v>
      </c>
      <c r="L115" s="66"/>
    </row>
    <row r="116" spans="2:12">
      <c r="B116" s="28" t="s">
        <v>17</v>
      </c>
      <c r="C116" s="29"/>
      <c r="D116" s="30">
        <v>997.54700000000003</v>
      </c>
      <c r="E116" s="31">
        <v>913.21500000000003</v>
      </c>
      <c r="F116" s="31">
        <v>24.332000000000001</v>
      </c>
      <c r="G116" s="31">
        <v>60</v>
      </c>
      <c r="H116" s="31">
        <v>54.8</v>
      </c>
      <c r="I116" s="32">
        <v>5.8450403019795275E-2</v>
      </c>
      <c r="J116" s="31">
        <v>882.74699999999996</v>
      </c>
      <c r="K116" s="33">
        <v>0.94154959698020479</v>
      </c>
      <c r="L116" s="66"/>
    </row>
    <row r="117" spans="2:12">
      <c r="B117" s="28" t="s">
        <v>18</v>
      </c>
      <c r="C117" s="29"/>
      <c r="D117" s="30">
        <v>985.79899999999998</v>
      </c>
      <c r="E117" s="31">
        <v>901.48</v>
      </c>
      <c r="F117" s="31">
        <v>24.318999999999999</v>
      </c>
      <c r="G117" s="31">
        <v>60</v>
      </c>
      <c r="H117" s="31">
        <v>49.37</v>
      </c>
      <c r="I117" s="32">
        <v>5.3326910052830037E-2</v>
      </c>
      <c r="J117" s="31">
        <v>876.42899999999997</v>
      </c>
      <c r="K117" s="33">
        <v>0.94667308994716992</v>
      </c>
      <c r="L117" s="66"/>
    </row>
    <row r="118" spans="2:12">
      <c r="B118" s="28" t="s">
        <v>19</v>
      </c>
      <c r="C118" s="29"/>
      <c r="D118" s="30">
        <v>1054.221</v>
      </c>
      <c r="E118" s="31">
        <v>971.86300000000006</v>
      </c>
      <c r="F118" s="31">
        <v>22.358000000000001</v>
      </c>
      <c r="G118" s="31">
        <v>60</v>
      </c>
      <c r="H118" s="31">
        <v>53.251000000000005</v>
      </c>
      <c r="I118" s="32">
        <v>5.3560580153285998E-2</v>
      </c>
      <c r="J118" s="31">
        <v>940.96900000000005</v>
      </c>
      <c r="K118" s="33">
        <v>0.94643941984671398</v>
      </c>
      <c r="L118" s="66"/>
    </row>
    <row r="119" spans="2:12">
      <c r="B119" s="28" t="s">
        <v>20</v>
      </c>
      <c r="C119" s="29"/>
      <c r="D119" s="30">
        <v>1135.318</v>
      </c>
      <c r="E119" s="31">
        <v>1053.0450000000001</v>
      </c>
      <c r="F119" s="31">
        <v>22.273</v>
      </c>
      <c r="G119" s="31">
        <v>60</v>
      </c>
      <c r="H119" s="31">
        <v>42.850999999999999</v>
      </c>
      <c r="I119" s="32">
        <v>3.9849644337437241E-2</v>
      </c>
      <c r="J119" s="31">
        <v>1032.4659999999999</v>
      </c>
      <c r="K119" s="33">
        <v>0.96015035566256268</v>
      </c>
      <c r="L119" s="66"/>
    </row>
    <row r="120" spans="2:12">
      <c r="B120" s="35" t="s">
        <v>21</v>
      </c>
      <c r="C120" s="36"/>
      <c r="D120" s="37">
        <v>1141.0440000000001</v>
      </c>
      <c r="E120" s="38">
        <v>1059.2270000000001</v>
      </c>
      <c r="F120" s="38">
        <v>81.816999999999993</v>
      </c>
      <c r="G120" s="38">
        <v>0</v>
      </c>
      <c r="H120" s="38">
        <v>128.554</v>
      </c>
      <c r="I120" s="40">
        <v>0.11266358936516853</v>
      </c>
      <c r="J120" s="38">
        <v>1012.489</v>
      </c>
      <c r="K120" s="54">
        <v>0.88733641063483137</v>
      </c>
      <c r="L120" s="66"/>
    </row>
    <row r="121" spans="2:12">
      <c r="B121" s="10"/>
      <c r="D121" s="42"/>
      <c r="E121" s="31"/>
      <c r="F121" s="31"/>
      <c r="G121" s="31"/>
      <c r="H121" s="31"/>
      <c r="I121" s="32"/>
      <c r="J121" s="31"/>
      <c r="K121" s="32"/>
    </row>
    <row r="122" spans="2:12">
      <c r="B122" s="10"/>
      <c r="D122" s="42"/>
      <c r="E122" s="31"/>
      <c r="F122" s="31"/>
      <c r="G122" s="31"/>
      <c r="H122" s="31"/>
      <c r="I122" s="32"/>
      <c r="J122" s="31"/>
      <c r="K122" s="32"/>
    </row>
    <row r="123" spans="2:12">
      <c r="B123" s="10"/>
      <c r="D123" s="42"/>
      <c r="E123" s="31"/>
      <c r="F123" s="31"/>
      <c r="G123" s="31"/>
      <c r="H123" s="31"/>
      <c r="I123" s="32"/>
      <c r="J123" s="31"/>
      <c r="K123" s="32"/>
    </row>
    <row r="124" spans="2:12">
      <c r="B124" s="10"/>
      <c r="D124" s="42"/>
      <c r="E124" s="31"/>
      <c r="F124" s="31"/>
      <c r="G124" s="31"/>
      <c r="H124" s="31"/>
      <c r="I124" s="32"/>
      <c r="J124" s="31"/>
      <c r="K124" s="32"/>
    </row>
    <row r="125" spans="2:12">
      <c r="B125" s="10"/>
      <c r="D125" s="42"/>
      <c r="E125" s="31"/>
      <c r="F125" s="31"/>
      <c r="G125" s="31"/>
      <c r="H125" s="31"/>
      <c r="I125" s="32"/>
      <c r="J125" s="31"/>
      <c r="K125" s="32"/>
    </row>
    <row r="126" spans="2:12" ht="18">
      <c r="B126" s="9" t="s">
        <v>30</v>
      </c>
      <c r="C126" s="10"/>
      <c r="L126" s="64"/>
    </row>
    <row r="127" spans="2:12" ht="15.2" customHeight="1">
      <c r="D127" s="58"/>
      <c r="E127" s="59"/>
      <c r="F127" s="59"/>
      <c r="G127" s="59"/>
      <c r="H127" s="59"/>
      <c r="I127" s="59"/>
      <c r="J127" s="59"/>
      <c r="K127" s="60"/>
      <c r="L127" s="65"/>
    </row>
    <row r="128" spans="2:12" ht="38.25">
      <c r="B128" s="62"/>
      <c r="C128" s="62"/>
      <c r="D128" s="14" t="s">
        <v>2</v>
      </c>
      <c r="E128" s="15" t="s">
        <v>3</v>
      </c>
      <c r="F128" s="15" t="s">
        <v>4</v>
      </c>
      <c r="G128" s="15" t="s">
        <v>25</v>
      </c>
      <c r="H128" s="15" t="s">
        <v>6</v>
      </c>
      <c r="I128" s="16" t="s">
        <v>7</v>
      </c>
      <c r="J128" s="15" t="s">
        <v>8</v>
      </c>
      <c r="K128" s="17" t="s">
        <v>7</v>
      </c>
      <c r="L128" s="64"/>
    </row>
    <row r="129" spans="1:12">
      <c r="B129" s="10" t="s">
        <v>26</v>
      </c>
      <c r="C129" s="63"/>
      <c r="D129" s="47"/>
      <c r="E129" s="48"/>
      <c r="F129" s="48"/>
      <c r="G129" s="48"/>
      <c r="H129" s="48"/>
      <c r="I129" s="49"/>
      <c r="J129" s="48"/>
      <c r="K129" s="50"/>
      <c r="L129" s="64"/>
    </row>
    <row r="130" spans="1:12">
      <c r="B130" s="22" t="s">
        <v>10</v>
      </c>
      <c r="C130" s="23"/>
      <c r="D130" s="24">
        <v>1214.6503479999999</v>
      </c>
      <c r="E130" s="25">
        <v>1133.80049605</v>
      </c>
      <c r="F130" s="25">
        <v>80.849851950000001</v>
      </c>
      <c r="G130" s="25">
        <v>0</v>
      </c>
      <c r="H130" s="25">
        <v>99.701579699999996</v>
      </c>
      <c r="I130" s="26">
        <v>8.2082534997964696E-2</v>
      </c>
      <c r="J130" s="25">
        <v>1114.9487683</v>
      </c>
      <c r="K130" s="27">
        <v>0.91791746500203542</v>
      </c>
      <c r="L130" s="64"/>
    </row>
    <row r="131" spans="1:12">
      <c r="B131" s="28" t="s">
        <v>11</v>
      </c>
      <c r="C131" s="29"/>
      <c r="D131" s="30">
        <v>1196.3583828000001</v>
      </c>
      <c r="E131" s="31">
        <v>1115.5309361</v>
      </c>
      <c r="F131" s="31">
        <v>20.827446699999999</v>
      </c>
      <c r="G131" s="31">
        <v>60</v>
      </c>
      <c r="H131" s="31">
        <v>58.110584649999993</v>
      </c>
      <c r="I131" s="32">
        <v>5.1137550907852547E-2</v>
      </c>
      <c r="J131" s="31">
        <v>1078.2477981500001</v>
      </c>
      <c r="K131" s="33">
        <v>0.94886244909214745</v>
      </c>
      <c r="L131" s="66"/>
    </row>
    <row r="132" spans="1:12">
      <c r="B132" s="28" t="s">
        <v>12</v>
      </c>
      <c r="C132" s="29"/>
      <c r="D132" s="30">
        <v>1138.7185124800001</v>
      </c>
      <c r="E132" s="31">
        <v>1060.70170953</v>
      </c>
      <c r="F132" s="31">
        <v>18.016802949999999</v>
      </c>
      <c r="G132" s="31">
        <v>60</v>
      </c>
      <c r="H132" s="31">
        <v>52.895474899999996</v>
      </c>
      <c r="I132" s="32">
        <v>4.9035475231060999E-2</v>
      </c>
      <c r="J132" s="31">
        <v>1025.8230375799999</v>
      </c>
      <c r="K132" s="33">
        <v>0.950964524768939</v>
      </c>
      <c r="L132" s="66"/>
    </row>
    <row r="133" spans="1:12">
      <c r="B133" s="28" t="s">
        <v>13</v>
      </c>
      <c r="C133" s="29"/>
      <c r="D133" s="30">
        <v>1029.5783710000001</v>
      </c>
      <c r="E133" s="31">
        <v>951.60977902000002</v>
      </c>
      <c r="F133" s="31">
        <v>17.968591979999999</v>
      </c>
      <c r="G133" s="31">
        <v>60</v>
      </c>
      <c r="H133" s="31">
        <v>51.713599439999996</v>
      </c>
      <c r="I133" s="32">
        <v>5.3336172698101571E-2</v>
      </c>
      <c r="J133" s="31">
        <v>917.86477156000001</v>
      </c>
      <c r="K133" s="33">
        <v>0.94666382730189835</v>
      </c>
      <c r="L133" s="66"/>
    </row>
    <row r="134" spans="1:12">
      <c r="B134" s="28" t="s">
        <v>14</v>
      </c>
      <c r="C134" s="29"/>
      <c r="D134" s="30">
        <v>985.54435763999993</v>
      </c>
      <c r="E134" s="31">
        <v>913.55734773999995</v>
      </c>
      <c r="F134" s="31">
        <v>21.9870099</v>
      </c>
      <c r="G134" s="31">
        <v>50</v>
      </c>
      <c r="H134" s="31">
        <v>56.783896310000003</v>
      </c>
      <c r="I134" s="32">
        <v>6.0696102591268682E-2</v>
      </c>
      <c r="J134" s="31">
        <v>878.76046133</v>
      </c>
      <c r="K134" s="33">
        <v>0.93930389740873133</v>
      </c>
      <c r="L134" s="66"/>
    </row>
    <row r="135" spans="1:12">
      <c r="B135" s="28" t="s">
        <v>15</v>
      </c>
      <c r="C135" s="29"/>
      <c r="D135" s="30">
        <v>1153.8399688200002</v>
      </c>
      <c r="E135" s="31">
        <v>1086.5276968400001</v>
      </c>
      <c r="F135" s="31">
        <v>17.312271979999998</v>
      </c>
      <c r="G135" s="31">
        <v>50</v>
      </c>
      <c r="H135" s="31">
        <v>51.308905379999999</v>
      </c>
      <c r="I135" s="32">
        <v>4.6482195634616301E-2</v>
      </c>
      <c r="J135" s="31">
        <v>1052.53106344</v>
      </c>
      <c r="K135" s="33">
        <v>0.9535178043653838</v>
      </c>
      <c r="L135" s="66"/>
    </row>
    <row r="136" spans="1:12">
      <c r="B136" s="28" t="s">
        <v>16</v>
      </c>
      <c r="C136" s="29"/>
      <c r="D136" s="30">
        <v>1248.4416100000001</v>
      </c>
      <c r="E136" s="31">
        <v>1187.6289770000001</v>
      </c>
      <c r="F136" s="31">
        <v>10.812633</v>
      </c>
      <c r="G136" s="31">
        <v>50</v>
      </c>
      <c r="H136" s="31">
        <v>41.705458</v>
      </c>
      <c r="I136" s="32">
        <v>3.4799745721079689E-2</v>
      </c>
      <c r="J136" s="31">
        <v>1156.7360000000001</v>
      </c>
      <c r="K136" s="33">
        <v>0.96520025427892042</v>
      </c>
      <c r="L136" s="66"/>
    </row>
    <row r="137" spans="1:12">
      <c r="B137" s="28" t="s">
        <v>17</v>
      </c>
      <c r="C137" s="29"/>
      <c r="D137" s="30">
        <v>1363.59748582</v>
      </c>
      <c r="E137" s="31">
        <v>1269.7207148800001</v>
      </c>
      <c r="F137" s="31">
        <v>93.87677094</v>
      </c>
      <c r="G137" s="31">
        <v>0</v>
      </c>
      <c r="H137" s="31">
        <v>133.65761323000001</v>
      </c>
      <c r="I137" s="32">
        <v>9.8018377578354757E-2</v>
      </c>
      <c r="J137" s="31">
        <v>1229.93987259</v>
      </c>
      <c r="K137" s="33">
        <v>0.90198162242164526</v>
      </c>
      <c r="L137" s="66"/>
    </row>
    <row r="138" spans="1:12">
      <c r="B138" s="28" t="s">
        <v>18</v>
      </c>
      <c r="C138" s="29"/>
      <c r="D138" s="30">
        <v>1289.5288318299999</v>
      </c>
      <c r="E138" s="31">
        <v>1195.80332462</v>
      </c>
      <c r="F138" s="31">
        <v>37.725507210000004</v>
      </c>
      <c r="G138" s="31">
        <v>56</v>
      </c>
      <c r="H138" s="31">
        <v>74.339424900000012</v>
      </c>
      <c r="I138" s="32">
        <v>6.0265656530876434E-2</v>
      </c>
      <c r="J138" s="31">
        <v>1159.1894069299999</v>
      </c>
      <c r="K138" s="33">
        <v>0.93973434346912355</v>
      </c>
      <c r="L138" s="66"/>
    </row>
    <row r="139" spans="1:12">
      <c r="B139" s="28" t="s">
        <v>19</v>
      </c>
      <c r="C139" s="29"/>
      <c r="D139" s="30">
        <v>1330.3474712499999</v>
      </c>
      <c r="E139" s="31">
        <v>1210.1311189099999</v>
      </c>
      <c r="F139" s="31">
        <v>64.21635234</v>
      </c>
      <c r="G139" s="31">
        <v>56</v>
      </c>
      <c r="H139" s="31">
        <v>103.48755355</v>
      </c>
      <c r="I139" s="32">
        <v>8.1208270024257706E-2</v>
      </c>
      <c r="J139" s="31">
        <v>1170.8599177000001</v>
      </c>
      <c r="K139" s="33">
        <v>0.91879172997574221</v>
      </c>
      <c r="L139" s="66"/>
    </row>
    <row r="140" spans="1:12">
      <c r="B140" s="28" t="s">
        <v>20</v>
      </c>
      <c r="C140" s="29"/>
      <c r="D140" s="30">
        <v>1299.8343867999999</v>
      </c>
      <c r="E140" s="31">
        <v>1179.61803446</v>
      </c>
      <c r="F140" s="31">
        <v>64.21635234</v>
      </c>
      <c r="G140" s="31">
        <v>56</v>
      </c>
      <c r="H140" s="31">
        <v>104.03588406</v>
      </c>
      <c r="I140" s="32">
        <v>8.3641267007943124E-2</v>
      </c>
      <c r="J140" s="31">
        <v>1139.79850274</v>
      </c>
      <c r="K140" s="33">
        <v>0.91635873299205695</v>
      </c>
      <c r="L140" s="66"/>
    </row>
    <row r="141" spans="1:12">
      <c r="B141" s="35" t="s">
        <v>21</v>
      </c>
      <c r="C141" s="36"/>
      <c r="D141" s="37">
        <v>1537.04573499</v>
      </c>
      <c r="E141" s="38">
        <v>1447.6908731799999</v>
      </c>
      <c r="F141" s="38">
        <v>89.354861810000003</v>
      </c>
      <c r="G141" s="38">
        <v>0</v>
      </c>
      <c r="H141" s="38">
        <v>255.6479822</v>
      </c>
      <c r="I141" s="40">
        <v>0.16632425202472148</v>
      </c>
      <c r="J141" s="38">
        <v>1281.3977527899999</v>
      </c>
      <c r="K141" s="54">
        <v>0.83367574797527855</v>
      </c>
      <c r="L141" s="66"/>
    </row>
    <row r="142" spans="1:12">
      <c r="A142" s="67"/>
      <c r="B142" s="10"/>
      <c r="D142" s="42"/>
      <c r="E142" s="31"/>
      <c r="F142" s="31"/>
      <c r="G142" s="31"/>
      <c r="H142" s="31"/>
      <c r="I142" s="32"/>
      <c r="J142" s="31"/>
      <c r="K142" s="32"/>
    </row>
    <row r="143" spans="1:12">
      <c r="A143" s="67"/>
      <c r="B143" s="10"/>
      <c r="D143" s="42"/>
      <c r="E143" s="31"/>
      <c r="F143" s="31"/>
      <c r="G143" s="31"/>
      <c r="H143" s="31"/>
      <c r="I143" s="32"/>
      <c r="J143" s="31"/>
      <c r="K143" s="32"/>
    </row>
    <row r="144" spans="1:12">
      <c r="A144" s="67"/>
      <c r="B144" s="10"/>
      <c r="D144" s="42"/>
      <c r="E144" s="31"/>
      <c r="F144" s="31"/>
      <c r="G144" s="31"/>
      <c r="H144" s="31"/>
      <c r="I144" s="32"/>
      <c r="J144" s="31"/>
      <c r="K144" s="32"/>
    </row>
    <row r="145" spans="1:11">
      <c r="A145" s="67"/>
      <c r="B145" s="10"/>
      <c r="D145" s="42"/>
      <c r="E145" s="31"/>
      <c r="F145" s="31"/>
      <c r="G145" s="31"/>
      <c r="H145" s="31"/>
      <c r="I145" s="32"/>
      <c r="J145" s="31"/>
      <c r="K145" s="32"/>
    </row>
    <row r="146" spans="1:11">
      <c r="A146" s="67"/>
      <c r="B146" s="10"/>
      <c r="D146" s="42"/>
      <c r="E146" s="31"/>
      <c r="F146" s="31"/>
      <c r="G146" s="31"/>
      <c r="H146" s="31"/>
      <c r="I146" s="32"/>
      <c r="J146" s="31"/>
      <c r="K146" s="32"/>
    </row>
    <row r="147" spans="1:11" ht="18">
      <c r="A147" s="67"/>
      <c r="B147" s="9" t="s">
        <v>32</v>
      </c>
      <c r="C147" s="10"/>
    </row>
    <row r="148" spans="1:11">
      <c r="A148" s="67"/>
      <c r="D148" s="58"/>
      <c r="E148" s="59"/>
      <c r="F148" s="59"/>
      <c r="G148" s="59"/>
      <c r="H148" s="59"/>
      <c r="I148" s="59"/>
      <c r="J148" s="59"/>
      <c r="K148" s="60"/>
    </row>
    <row r="149" spans="1:11" ht="38.25">
      <c r="A149" s="67"/>
      <c r="B149" s="62"/>
      <c r="C149" s="62"/>
      <c r="D149" s="14" t="s">
        <v>2</v>
      </c>
      <c r="E149" s="15" t="s">
        <v>3</v>
      </c>
      <c r="F149" s="15" t="s">
        <v>4</v>
      </c>
      <c r="G149" s="15" t="s">
        <v>25</v>
      </c>
      <c r="H149" s="15" t="s">
        <v>6</v>
      </c>
      <c r="I149" s="16" t="s">
        <v>7</v>
      </c>
      <c r="J149" s="15" t="s">
        <v>8</v>
      </c>
      <c r="K149" s="17" t="s">
        <v>7</v>
      </c>
    </row>
    <row r="150" spans="1:11">
      <c r="A150" s="67"/>
      <c r="B150" s="10" t="s">
        <v>26</v>
      </c>
      <c r="C150" s="63"/>
      <c r="D150" s="47"/>
      <c r="E150" s="48"/>
      <c r="F150" s="48"/>
      <c r="G150" s="48"/>
      <c r="H150" s="48"/>
      <c r="I150" s="49"/>
      <c r="J150" s="48"/>
      <c r="K150" s="50"/>
    </row>
    <row r="151" spans="1:11">
      <c r="A151" s="67"/>
      <c r="B151" s="22" t="s">
        <v>10</v>
      </c>
      <c r="C151" s="23"/>
      <c r="D151" s="24">
        <v>1485.5416166300001</v>
      </c>
      <c r="E151" s="25">
        <v>1396.1835827100001</v>
      </c>
      <c r="F151" s="25">
        <v>89.358033919999997</v>
      </c>
      <c r="G151" s="25">
        <v>0</v>
      </c>
      <c r="H151" s="25">
        <v>128.00630705999998</v>
      </c>
      <c r="I151" s="26">
        <v>8.6168105711091764E-2</v>
      </c>
      <c r="J151" s="25">
        <v>1357.53530957</v>
      </c>
      <c r="K151" s="27">
        <v>0.91383189428890832</v>
      </c>
    </row>
    <row r="152" spans="1:11">
      <c r="A152" s="67"/>
      <c r="B152" s="28" t="s">
        <v>11</v>
      </c>
      <c r="C152" s="29"/>
      <c r="D152" s="30">
        <v>1435.3189397200001</v>
      </c>
      <c r="E152" s="31">
        <v>1346.1821996000001</v>
      </c>
      <c r="F152" s="31">
        <v>59.136740119999999</v>
      </c>
      <c r="G152" s="31">
        <v>30</v>
      </c>
      <c r="H152" s="31">
        <v>96.239462949999989</v>
      </c>
      <c r="I152" s="32">
        <v>6.8482292688074806E-2</v>
      </c>
      <c r="J152" s="31">
        <v>1309.0794767699999</v>
      </c>
      <c r="K152" s="33">
        <v>0.93151770731192518</v>
      </c>
    </row>
    <row r="153" spans="1:11">
      <c r="A153" s="67"/>
      <c r="B153" s="28" t="s">
        <v>12</v>
      </c>
      <c r="C153" s="29"/>
      <c r="D153" s="30">
        <v>1341.26970983</v>
      </c>
      <c r="E153" s="31">
        <v>1251.99142626</v>
      </c>
      <c r="F153" s="31">
        <v>59.278283569999999</v>
      </c>
      <c r="G153" s="31">
        <v>30</v>
      </c>
      <c r="H153" s="31">
        <v>94.547587010000001</v>
      </c>
      <c r="I153" s="32">
        <v>7.2103844313049573E-2</v>
      </c>
      <c r="J153" s="31">
        <v>1216.7221228200001</v>
      </c>
      <c r="K153" s="33">
        <v>0.9278961556869505</v>
      </c>
    </row>
    <row r="154" spans="1:11">
      <c r="A154" s="67"/>
      <c r="B154" s="28" t="s">
        <v>13</v>
      </c>
      <c r="C154" s="29"/>
      <c r="D154" s="30">
        <v>1203.2422376</v>
      </c>
      <c r="E154" s="31">
        <v>1120.6117144299999</v>
      </c>
      <c r="F154" s="31">
        <v>52.630523169999996</v>
      </c>
      <c r="G154" s="31">
        <v>30</v>
      </c>
      <c r="H154" s="31">
        <v>88.382160819999996</v>
      </c>
      <c r="I154" s="32">
        <v>7.5331553866314696E-2</v>
      </c>
      <c r="J154" s="31">
        <v>1084.8600767800001</v>
      </c>
      <c r="K154" s="33">
        <v>0.92466844613368526</v>
      </c>
    </row>
    <row r="155" spans="1:11">
      <c r="A155" s="67"/>
      <c r="B155" s="28" t="s">
        <v>14</v>
      </c>
      <c r="C155" s="29"/>
      <c r="D155" s="30">
        <v>1297.7555042900001</v>
      </c>
      <c r="E155" s="31">
        <v>1215.1851247300001</v>
      </c>
      <c r="F155" s="31">
        <v>52.570379559999999</v>
      </c>
      <c r="G155" s="31">
        <v>30</v>
      </c>
      <c r="H155" s="31">
        <v>89.239161379999999</v>
      </c>
      <c r="I155" s="32">
        <v>7.039146040227838E-2</v>
      </c>
      <c r="J155" s="31">
        <v>1178.51634291</v>
      </c>
      <c r="K155" s="33">
        <v>0.92960853959772161</v>
      </c>
    </row>
    <row r="156" spans="1:11">
      <c r="A156" s="67"/>
      <c r="B156" s="28" t="s">
        <v>15</v>
      </c>
      <c r="C156" s="29"/>
      <c r="D156" s="30">
        <v>1514.3934406000001</v>
      </c>
      <c r="E156" s="31">
        <v>1437.07594395</v>
      </c>
      <c r="F156" s="31">
        <v>47.317496650000002</v>
      </c>
      <c r="G156" s="31">
        <v>30</v>
      </c>
      <c r="H156" s="31">
        <v>82.862273139999999</v>
      </c>
      <c r="I156" s="32">
        <v>5.5822311574286271E-2</v>
      </c>
      <c r="J156" s="31">
        <v>1401.53116746</v>
      </c>
      <c r="K156" s="33">
        <v>0.9441776884257137</v>
      </c>
    </row>
    <row r="157" spans="1:11">
      <c r="A157" s="67"/>
      <c r="B157" s="28" t="s">
        <v>16</v>
      </c>
      <c r="C157" s="29"/>
      <c r="D157" s="30">
        <v>1486.11127708</v>
      </c>
      <c r="E157" s="31">
        <v>1410.8605768100001</v>
      </c>
      <c r="F157" s="31">
        <v>45.250700270000003</v>
      </c>
      <c r="G157" s="31">
        <v>30</v>
      </c>
      <c r="H157" s="31">
        <v>82.928512659999996</v>
      </c>
      <c r="I157" s="32">
        <v>5.6952043408591654E-2</v>
      </c>
      <c r="J157" s="31">
        <v>1373.18276442</v>
      </c>
      <c r="K157" s="33">
        <v>0.94304795659140828</v>
      </c>
    </row>
    <row r="158" spans="1:11">
      <c r="A158" s="67"/>
      <c r="B158" s="28" t="s">
        <v>17</v>
      </c>
      <c r="C158" s="29"/>
      <c r="D158" s="30">
        <v>1386.4875015299999</v>
      </c>
      <c r="E158" s="31">
        <v>1311.23680126</v>
      </c>
      <c r="F158" s="31">
        <v>45.250700270000003</v>
      </c>
      <c r="G158" s="31">
        <v>30</v>
      </c>
      <c r="H158" s="31">
        <v>75.293990269999995</v>
      </c>
      <c r="I158" s="32">
        <v>5.5506586079912219E-2</v>
      </c>
      <c r="J158" s="31">
        <v>1281.1935112599999</v>
      </c>
      <c r="K158" s="33">
        <v>0.94449341392008779</v>
      </c>
    </row>
    <row r="159" spans="1:11">
      <c r="A159" s="67"/>
      <c r="B159" s="28" t="s">
        <v>18</v>
      </c>
      <c r="C159" s="29"/>
      <c r="D159" s="30">
        <v>1385.2064888299999</v>
      </c>
      <c r="E159" s="31">
        <v>1310.6487296099999</v>
      </c>
      <c r="F159" s="31">
        <v>74.557759219999994</v>
      </c>
      <c r="G159" s="31">
        <v>0</v>
      </c>
      <c r="H159" s="31">
        <v>101.06762323999999</v>
      </c>
      <c r="I159" s="32">
        <v>7.2962135288122773E-2</v>
      </c>
      <c r="J159" s="31">
        <v>1284.13886559</v>
      </c>
      <c r="K159" s="33">
        <v>0.9270378647118771</v>
      </c>
    </row>
    <row r="160" spans="1:11">
      <c r="A160" s="67"/>
      <c r="B160" s="28" t="s">
        <v>19</v>
      </c>
      <c r="C160" s="29"/>
      <c r="D160" s="30">
        <v>1485.05380212</v>
      </c>
      <c r="E160" s="31">
        <v>1410.4960429</v>
      </c>
      <c r="F160" s="31">
        <v>74.557759219999994</v>
      </c>
      <c r="G160" s="31">
        <v>0</v>
      </c>
      <c r="H160" s="31">
        <v>114.18577339999999</v>
      </c>
      <c r="I160" s="32">
        <v>7.6889990946451367E-2</v>
      </c>
      <c r="J160" s="31">
        <v>1370.86802872</v>
      </c>
      <c r="K160" s="33">
        <v>0.92311000905354856</v>
      </c>
    </row>
    <row r="161" spans="1:11">
      <c r="A161" s="67"/>
      <c r="B161" s="28" t="s">
        <v>20</v>
      </c>
      <c r="C161" s="29"/>
      <c r="D161" s="30">
        <v>1632.2103613300001</v>
      </c>
      <c r="E161" s="31">
        <v>1547.94247372</v>
      </c>
      <c r="F161" s="31">
        <v>84.267887610000002</v>
      </c>
      <c r="G161" s="31">
        <v>0</v>
      </c>
      <c r="H161" s="31">
        <v>113.57340707</v>
      </c>
      <c r="I161" s="32">
        <v>6.9582579403218076E-2</v>
      </c>
      <c r="J161" s="31">
        <v>1518.63695426</v>
      </c>
      <c r="K161" s="33">
        <v>0.9304174205967819</v>
      </c>
    </row>
    <row r="162" spans="1:11">
      <c r="A162" s="67"/>
      <c r="B162" s="35" t="s">
        <v>21</v>
      </c>
      <c r="C162" s="36"/>
      <c r="D162" s="37">
        <v>1859.2601255899999</v>
      </c>
      <c r="E162" s="38">
        <v>1774.99223798</v>
      </c>
      <c r="F162" s="38">
        <v>84.267887610000002</v>
      </c>
      <c r="G162" s="38">
        <v>0</v>
      </c>
      <c r="H162" s="38">
        <v>122.40267932</v>
      </c>
      <c r="I162" s="40">
        <v>6.5834079715530874E-2</v>
      </c>
      <c r="J162" s="38">
        <v>1736.8574462700001</v>
      </c>
      <c r="K162" s="54">
        <v>0.9341659202844691</v>
      </c>
    </row>
    <row r="163" spans="1:11">
      <c r="A163" s="67"/>
      <c r="B163" s="10"/>
      <c r="D163" s="42"/>
      <c r="E163" s="31"/>
      <c r="F163" s="31"/>
      <c r="G163" s="31"/>
      <c r="H163" s="31"/>
      <c r="I163" s="32"/>
      <c r="J163" s="31"/>
      <c r="K163" s="32"/>
    </row>
    <row r="164" spans="1:11">
      <c r="A164" s="67"/>
      <c r="B164" s="10"/>
      <c r="D164" s="42"/>
      <c r="E164" s="31"/>
      <c r="F164" s="31"/>
      <c r="G164" s="31"/>
      <c r="H164" s="31"/>
      <c r="I164" s="32"/>
      <c r="J164" s="31"/>
      <c r="K164" s="32"/>
    </row>
    <row r="165" spans="1:11">
      <c r="A165" s="67"/>
      <c r="B165" s="10"/>
      <c r="D165" s="42"/>
      <c r="E165" s="31"/>
      <c r="F165" s="31"/>
      <c r="G165" s="31"/>
      <c r="H165" s="31"/>
      <c r="I165" s="32"/>
      <c r="J165" s="31"/>
      <c r="K165" s="32"/>
    </row>
    <row r="166" spans="1:11">
      <c r="A166" s="67"/>
      <c r="B166" s="10"/>
      <c r="D166" s="42"/>
      <c r="E166" s="31"/>
      <c r="F166" s="31"/>
      <c r="G166" s="31"/>
      <c r="H166" s="31"/>
      <c r="I166" s="32"/>
      <c r="J166" s="31"/>
      <c r="K166" s="32"/>
    </row>
    <row r="167" spans="1:11">
      <c r="A167" s="67"/>
      <c r="B167" s="10"/>
      <c r="D167" s="42"/>
      <c r="E167" s="31"/>
      <c r="F167" s="31"/>
      <c r="G167" s="31"/>
      <c r="H167" s="31"/>
      <c r="I167" s="32"/>
      <c r="J167" s="31"/>
      <c r="K167" s="32"/>
    </row>
    <row r="168" spans="1:11" ht="18">
      <c r="A168" s="67"/>
      <c r="B168" s="9" t="s">
        <v>33</v>
      </c>
      <c r="C168" s="10"/>
    </row>
    <row r="169" spans="1:11">
      <c r="A169" s="67"/>
      <c r="D169" s="58"/>
      <c r="E169" s="59"/>
      <c r="F169" s="59"/>
      <c r="G169" s="59"/>
      <c r="H169" s="59"/>
      <c r="I169" s="59"/>
      <c r="J169" s="59"/>
      <c r="K169" s="60"/>
    </row>
    <row r="170" spans="1:11" ht="38.25">
      <c r="A170" s="67"/>
      <c r="B170" s="62"/>
      <c r="C170" s="62"/>
      <c r="D170" s="14" t="s">
        <v>2</v>
      </c>
      <c r="E170" s="15" t="s">
        <v>3</v>
      </c>
      <c r="F170" s="15" t="s">
        <v>4</v>
      </c>
      <c r="G170" s="15" t="s">
        <v>25</v>
      </c>
      <c r="H170" s="15" t="s">
        <v>6</v>
      </c>
      <c r="I170" s="16" t="s">
        <v>7</v>
      </c>
      <c r="J170" s="15" t="s">
        <v>8</v>
      </c>
      <c r="K170" s="17" t="s">
        <v>7</v>
      </c>
    </row>
    <row r="171" spans="1:11">
      <c r="A171" s="67"/>
      <c r="B171" s="10" t="s">
        <v>26</v>
      </c>
      <c r="C171" s="63"/>
      <c r="D171" s="47"/>
      <c r="E171" s="48"/>
      <c r="F171" s="48"/>
      <c r="G171" s="48"/>
      <c r="H171" s="48"/>
      <c r="I171" s="49"/>
      <c r="J171" s="48"/>
      <c r="K171" s="50"/>
    </row>
    <row r="172" spans="1:11">
      <c r="A172" s="67"/>
      <c r="B172" s="22" t="s">
        <v>10</v>
      </c>
      <c r="C172" s="23"/>
      <c r="D172" s="24">
        <v>1935.1159381099999</v>
      </c>
      <c r="E172" s="25">
        <v>1856.4726816899999</v>
      </c>
      <c r="F172" s="25">
        <v>78.64325642</v>
      </c>
      <c r="G172" s="25">
        <v>0</v>
      </c>
      <c r="H172" s="25">
        <v>114.16223257999999</v>
      </c>
      <c r="I172" s="26">
        <v>5.8995035042448477E-2</v>
      </c>
      <c r="J172" s="25">
        <v>1820.95370553</v>
      </c>
      <c r="K172" s="27">
        <v>0.94100496495755159</v>
      </c>
    </row>
    <row r="173" spans="1:11">
      <c r="A173" s="67"/>
      <c r="B173" s="28" t="s">
        <v>11</v>
      </c>
      <c r="C173" s="29"/>
      <c r="D173" s="30">
        <v>1840.7186397299999</v>
      </c>
      <c r="E173" s="31">
        <v>1762.8646207899999</v>
      </c>
      <c r="F173" s="31">
        <v>77.854018940000003</v>
      </c>
      <c r="G173" s="31">
        <v>0</v>
      </c>
      <c r="H173" s="31">
        <v>109.60260723</v>
      </c>
      <c r="I173" s="32">
        <v>5.9543378816356421E-2</v>
      </c>
      <c r="J173" s="31">
        <v>1731.1160319999999</v>
      </c>
      <c r="K173" s="33">
        <v>0.94045662118364348</v>
      </c>
    </row>
    <row r="174" spans="1:11">
      <c r="A174" s="67"/>
      <c r="B174" s="28" t="s">
        <v>12</v>
      </c>
      <c r="C174" s="29"/>
      <c r="D174" s="30">
        <v>1787.3470998299999</v>
      </c>
      <c r="E174" s="31">
        <v>1709.75248908</v>
      </c>
      <c r="F174" s="31">
        <v>77.594610750000001</v>
      </c>
      <c r="G174" s="31">
        <v>0</v>
      </c>
      <c r="H174" s="31">
        <v>117.30085550999999</v>
      </c>
      <c r="I174" s="32">
        <v>6.5628469993968624E-2</v>
      </c>
      <c r="J174" s="31">
        <v>1670.0462443199999</v>
      </c>
      <c r="K174" s="33">
        <v>0.93437153000603135</v>
      </c>
    </row>
    <row r="175" spans="1:11">
      <c r="A175" s="67"/>
      <c r="B175" s="28" t="s">
        <v>13</v>
      </c>
      <c r="C175" s="29"/>
      <c r="D175" s="30">
        <v>1705.5612636000001</v>
      </c>
      <c r="E175" s="31">
        <v>1621.6380144300001</v>
      </c>
      <c r="F175" s="31">
        <v>83.923249170000005</v>
      </c>
      <c r="G175" s="31">
        <v>0</v>
      </c>
      <c r="H175" s="31">
        <v>131.25517151</v>
      </c>
      <c r="I175" s="32">
        <v>7.6957171998548041E-2</v>
      </c>
      <c r="J175" s="31">
        <v>1574.306092</v>
      </c>
      <c r="K175" s="33">
        <v>0.92304282800145188</v>
      </c>
    </row>
    <row r="176" spans="1:11">
      <c r="A176" s="67"/>
      <c r="B176" s="28" t="s">
        <v>14</v>
      </c>
      <c r="C176" s="29"/>
      <c r="D176" s="30">
        <v>1603.8311358300002</v>
      </c>
      <c r="E176" s="31">
        <v>1521.6175272800001</v>
      </c>
      <c r="F176" s="31">
        <v>82.213608550000004</v>
      </c>
      <c r="G176" s="31">
        <v>0</v>
      </c>
      <c r="H176" s="31">
        <v>135.35036776999999</v>
      </c>
      <c r="I176" s="32">
        <v>8.4391906820012394E-2</v>
      </c>
      <c r="J176" s="31">
        <v>1468.4807680599999</v>
      </c>
      <c r="K176" s="33">
        <v>0.91560809317998759</v>
      </c>
    </row>
    <row r="177" spans="1:11">
      <c r="A177" s="67"/>
      <c r="B177" s="28" t="s">
        <v>15</v>
      </c>
      <c r="C177" s="29"/>
      <c r="D177" s="30">
        <v>1826.14927562</v>
      </c>
      <c r="E177" s="31">
        <v>1689.6887585899999</v>
      </c>
      <c r="F177" s="31">
        <v>136.46051703000001</v>
      </c>
      <c r="G177" s="31">
        <v>0</v>
      </c>
      <c r="H177" s="31">
        <v>196.12735393</v>
      </c>
      <c r="I177" s="32">
        <v>0.10739940953809067</v>
      </c>
      <c r="J177" s="31">
        <v>1630.02192169</v>
      </c>
      <c r="K177" s="33">
        <v>0.89260059046190932</v>
      </c>
    </row>
    <row r="178" spans="1:11">
      <c r="A178" s="67"/>
      <c r="B178" s="28" t="s">
        <v>16</v>
      </c>
      <c r="C178" s="29"/>
      <c r="D178" s="30">
        <v>1646.51603727</v>
      </c>
      <c r="E178" s="31">
        <v>1520.5669893100001</v>
      </c>
      <c r="F178" s="31">
        <v>125.94904796</v>
      </c>
      <c r="G178" s="31">
        <v>0</v>
      </c>
      <c r="H178" s="31">
        <v>187.83954176</v>
      </c>
      <c r="I178" s="32">
        <v>0.11408303199490646</v>
      </c>
      <c r="J178" s="31">
        <v>1458.67649551</v>
      </c>
      <c r="K178" s="33">
        <v>0.88591696800509356</v>
      </c>
    </row>
    <row r="179" spans="1:11">
      <c r="A179" s="67"/>
      <c r="B179" s="28" t="s">
        <v>17</v>
      </c>
      <c r="C179" s="29"/>
      <c r="D179" s="30">
        <v>1828.1245874600002</v>
      </c>
      <c r="E179" s="31">
        <v>1713.1820870700001</v>
      </c>
      <c r="F179" s="31">
        <v>114.94250039000001</v>
      </c>
      <c r="G179" s="31">
        <v>0</v>
      </c>
      <c r="H179" s="31">
        <v>183.86654189000001</v>
      </c>
      <c r="I179" s="32">
        <v>0.10057659261914122</v>
      </c>
      <c r="J179" s="31">
        <v>1644.2580455699999</v>
      </c>
      <c r="K179" s="33">
        <v>0.8994234073808588</v>
      </c>
    </row>
    <row r="180" spans="1:11">
      <c r="A180" s="67"/>
      <c r="B180" s="28" t="s">
        <v>18</v>
      </c>
      <c r="C180" s="29"/>
      <c r="D180" s="30">
        <v>1712.7930534</v>
      </c>
      <c r="E180" s="31">
        <v>1598.03679577</v>
      </c>
      <c r="F180" s="31">
        <v>114.75625762999999</v>
      </c>
      <c r="G180" s="31">
        <v>0</v>
      </c>
      <c r="H180" s="31">
        <v>214.99920907000001</v>
      </c>
      <c r="I180" s="32">
        <v>0.12552550271220059</v>
      </c>
      <c r="J180" s="31">
        <v>1497.79384433</v>
      </c>
      <c r="K180" s="33">
        <v>0.87447449728779947</v>
      </c>
    </row>
    <row r="181" spans="1:11">
      <c r="A181" s="67"/>
      <c r="B181" s="28" t="s">
        <v>19</v>
      </c>
      <c r="C181" s="29"/>
      <c r="D181" s="30">
        <v>1598.9237309300001</v>
      </c>
      <c r="E181" s="31">
        <v>1491.2163877200001</v>
      </c>
      <c r="F181" s="31">
        <v>107.70734321</v>
      </c>
      <c r="G181" s="31">
        <v>0</v>
      </c>
      <c r="H181" s="31">
        <v>211.34117602999999</v>
      </c>
      <c r="I181" s="32">
        <v>0.13217714637775452</v>
      </c>
      <c r="J181" s="31">
        <v>1387.5825549000001</v>
      </c>
      <c r="K181" s="33">
        <v>0.86782285362224543</v>
      </c>
    </row>
    <row r="182" spans="1:11">
      <c r="A182" s="67"/>
      <c r="B182" s="28" t="s">
        <v>20</v>
      </c>
      <c r="C182" s="29"/>
      <c r="D182" s="30">
        <v>1674.7950433600001</v>
      </c>
      <c r="E182" s="31">
        <v>1567.08770015</v>
      </c>
      <c r="F182" s="31">
        <v>107.70734321</v>
      </c>
      <c r="G182" s="31">
        <v>0</v>
      </c>
      <c r="H182" s="31">
        <v>208.01384736</v>
      </c>
      <c r="I182" s="32">
        <v>0.12420256925449182</v>
      </c>
      <c r="J182" s="31">
        <v>1466.7811959999999</v>
      </c>
      <c r="K182" s="33">
        <v>0.8757974307455082</v>
      </c>
    </row>
    <row r="183" spans="1:11">
      <c r="A183" s="67"/>
      <c r="B183" s="35" t="s">
        <v>21</v>
      </c>
      <c r="C183" s="36"/>
      <c r="D183" s="37">
        <v>2041.5991564699998</v>
      </c>
      <c r="E183" s="38">
        <v>1935.0270188699999</v>
      </c>
      <c r="F183" s="38">
        <v>106.5721376</v>
      </c>
      <c r="G183" s="38">
        <v>0</v>
      </c>
      <c r="H183" s="38">
        <v>232.40920984000002</v>
      </c>
      <c r="I183" s="40">
        <v>0.11383684652468416</v>
      </c>
      <c r="J183" s="38">
        <v>1809.1899466299999</v>
      </c>
      <c r="K183" s="54">
        <v>0.88616315347531593</v>
      </c>
    </row>
    <row r="184" spans="1:11">
      <c r="A184" s="67"/>
      <c r="B184" s="10"/>
      <c r="D184" s="42"/>
      <c r="E184" s="31"/>
      <c r="F184" s="31"/>
      <c r="G184" s="31"/>
      <c r="H184" s="31"/>
      <c r="I184" s="32"/>
      <c r="J184" s="31"/>
      <c r="K184" s="32"/>
    </row>
    <row r="185" spans="1:11">
      <c r="A185" s="67"/>
      <c r="B185" s="10"/>
      <c r="D185" s="42"/>
      <c r="E185" s="31"/>
      <c r="F185" s="31"/>
      <c r="G185" s="31"/>
      <c r="H185" s="31"/>
      <c r="I185" s="32"/>
      <c r="J185" s="31"/>
      <c r="K185" s="32"/>
    </row>
    <row r="186" spans="1:11">
      <c r="A186" s="67"/>
      <c r="B186" s="10"/>
      <c r="D186" s="42"/>
      <c r="E186" s="31"/>
      <c r="F186" s="31"/>
      <c r="G186" s="31"/>
      <c r="H186" s="31"/>
      <c r="I186" s="32"/>
      <c r="J186" s="31"/>
      <c r="K186" s="32"/>
    </row>
    <row r="187" spans="1:11">
      <c r="A187" s="67"/>
      <c r="B187" s="10"/>
      <c r="D187" s="42"/>
      <c r="E187" s="31"/>
      <c r="F187" s="31"/>
      <c r="G187" s="31"/>
      <c r="H187" s="31"/>
      <c r="I187" s="32"/>
      <c r="J187" s="31"/>
      <c r="K187" s="32"/>
    </row>
    <row r="188" spans="1:11">
      <c r="A188" s="67"/>
      <c r="B188" s="10"/>
      <c r="D188" s="42"/>
      <c r="E188" s="31"/>
      <c r="F188" s="31"/>
      <c r="G188" s="31"/>
      <c r="H188" s="31"/>
      <c r="I188" s="32"/>
      <c r="J188" s="31"/>
      <c r="K188" s="32"/>
    </row>
    <row r="189" spans="1:11" ht="18">
      <c r="A189" s="67"/>
      <c r="B189" s="9" t="s">
        <v>34</v>
      </c>
      <c r="C189" s="10"/>
    </row>
    <row r="190" spans="1:11">
      <c r="A190" s="67"/>
      <c r="D190" s="58"/>
      <c r="E190" s="59"/>
      <c r="F190" s="59"/>
      <c r="G190" s="59"/>
      <c r="H190" s="59"/>
      <c r="I190" s="59"/>
      <c r="J190" s="59"/>
      <c r="K190" s="60"/>
    </row>
    <row r="191" spans="1:11" ht="38.25">
      <c r="A191" s="67"/>
      <c r="B191" s="62"/>
      <c r="C191" s="62"/>
      <c r="D191" s="14" t="s">
        <v>2</v>
      </c>
      <c r="E191" s="15" t="s">
        <v>3</v>
      </c>
      <c r="F191" s="15" t="s">
        <v>4</v>
      </c>
      <c r="G191" s="15" t="s">
        <v>25</v>
      </c>
      <c r="H191" s="15" t="s">
        <v>6</v>
      </c>
      <c r="I191" s="16" t="s">
        <v>7</v>
      </c>
      <c r="J191" s="15" t="s">
        <v>8</v>
      </c>
      <c r="K191" s="17" t="s">
        <v>7</v>
      </c>
    </row>
    <row r="192" spans="1:11">
      <c r="A192" s="67"/>
      <c r="B192" s="10" t="s">
        <v>26</v>
      </c>
      <c r="C192" s="63"/>
      <c r="D192" s="47"/>
      <c r="E192" s="48"/>
      <c r="F192" s="48"/>
      <c r="G192" s="48"/>
      <c r="H192" s="48"/>
      <c r="I192" s="49"/>
      <c r="J192" s="48"/>
      <c r="K192" s="50"/>
    </row>
    <row r="193" spans="1:11">
      <c r="A193" s="67"/>
      <c r="B193" s="22" t="s">
        <v>10</v>
      </c>
      <c r="C193" s="23"/>
      <c r="D193" s="24">
        <v>2083.38950574</v>
      </c>
      <c r="E193" s="25">
        <v>1977.02270372</v>
      </c>
      <c r="F193" s="25">
        <v>26.366802020000002</v>
      </c>
      <c r="G193" s="25">
        <v>80</v>
      </c>
      <c r="H193" s="25">
        <v>159.66118917</v>
      </c>
      <c r="I193" s="26">
        <v>7.9695530356202651E-2</v>
      </c>
      <c r="J193" s="25">
        <v>1843.7283165700001</v>
      </c>
      <c r="K193" s="27">
        <v>0.92030446964379742</v>
      </c>
    </row>
    <row r="194" spans="1:11">
      <c r="A194" s="67"/>
      <c r="B194" s="28" t="s">
        <v>11</v>
      </c>
      <c r="C194" s="29"/>
      <c r="D194" s="30">
        <v>1924.4827912999999</v>
      </c>
      <c r="E194" s="31">
        <v>1818.64549592</v>
      </c>
      <c r="F194" s="31">
        <v>25.83729538</v>
      </c>
      <c r="G194" s="31">
        <v>80</v>
      </c>
      <c r="H194" s="31">
        <v>154.63475872000001</v>
      </c>
      <c r="I194" s="32">
        <v>8.3836379200378827E-2</v>
      </c>
      <c r="J194" s="31">
        <v>1689.8480325800001</v>
      </c>
      <c r="K194" s="33">
        <v>0.91616362079962121</v>
      </c>
    </row>
    <row r="195" spans="1:11">
      <c r="A195" s="67"/>
      <c r="B195" s="28" t="s">
        <v>12</v>
      </c>
      <c r="C195" s="29"/>
      <c r="D195" s="30">
        <v>1824.3501407700001</v>
      </c>
      <c r="E195" s="31">
        <v>1718.68192838</v>
      </c>
      <c r="F195" s="31">
        <v>25.668212390000001</v>
      </c>
      <c r="G195" s="31">
        <v>80</v>
      </c>
      <c r="H195" s="31">
        <v>151.51956222000001</v>
      </c>
      <c r="I195" s="32">
        <v>8.6863043536153511E-2</v>
      </c>
      <c r="J195" s="31">
        <v>1592.8305785499999</v>
      </c>
      <c r="K195" s="33">
        <v>0.91313695646384641</v>
      </c>
    </row>
    <row r="196" spans="1:11">
      <c r="A196" s="67"/>
      <c r="B196" s="28" t="s">
        <v>13</v>
      </c>
      <c r="C196" s="29"/>
      <c r="D196" s="30">
        <v>1683.6369659900001</v>
      </c>
      <c r="E196" s="31">
        <v>1578.01068682</v>
      </c>
      <c r="F196" s="31">
        <v>25.62627917</v>
      </c>
      <c r="G196" s="31">
        <v>80</v>
      </c>
      <c r="H196" s="31">
        <v>149.27487797000001</v>
      </c>
      <c r="I196" s="32">
        <v>9.3085206400094198E-2</v>
      </c>
      <c r="J196" s="31">
        <v>1454.3620880200001</v>
      </c>
      <c r="K196" s="33">
        <v>0.90691479359990579</v>
      </c>
    </row>
    <row r="197" spans="1:11">
      <c r="A197" s="67"/>
      <c r="B197" s="28" t="s">
        <v>14</v>
      </c>
      <c r="C197" s="29"/>
      <c r="D197" s="30">
        <v>1785.89272919</v>
      </c>
      <c r="E197" s="31">
        <v>1680.50402078</v>
      </c>
      <c r="F197" s="31">
        <v>25.38870841</v>
      </c>
      <c r="G197" s="31">
        <v>80</v>
      </c>
      <c r="H197" s="31">
        <v>108.32590884999999</v>
      </c>
      <c r="I197" s="32">
        <v>6.3501008590051158E-2</v>
      </c>
      <c r="J197" s="31">
        <v>1597.56682034</v>
      </c>
      <c r="K197" s="33">
        <v>0.93649899140994886</v>
      </c>
    </row>
    <row r="198" spans="1:11">
      <c r="A198" s="67"/>
      <c r="B198" s="28" t="s">
        <v>15</v>
      </c>
      <c r="C198" s="29"/>
      <c r="D198" s="30">
        <v>2002.4179443099999</v>
      </c>
      <c r="E198" s="31">
        <v>1897.0791300599999</v>
      </c>
      <c r="F198" s="31">
        <v>25.338814249999999</v>
      </c>
      <c r="G198" s="31">
        <v>80</v>
      </c>
      <c r="H198" s="31">
        <v>108.34026304</v>
      </c>
      <c r="I198" s="32">
        <v>5.6356248317732907E-2</v>
      </c>
      <c r="J198" s="31">
        <v>1814.0776812700001</v>
      </c>
      <c r="K198" s="33">
        <v>0.943643751682267</v>
      </c>
    </row>
    <row r="199" spans="1:11">
      <c r="A199" s="67"/>
      <c r="B199" s="28" t="s">
        <v>16</v>
      </c>
      <c r="C199" s="29"/>
      <c r="D199" s="30">
        <v>1978.7265671499999</v>
      </c>
      <c r="E199" s="31">
        <v>1873.3877528999999</v>
      </c>
      <c r="F199" s="31">
        <v>25.338814249999999</v>
      </c>
      <c r="G199" s="31">
        <v>80</v>
      </c>
      <c r="H199" s="31">
        <v>112.67134387999999</v>
      </c>
      <c r="I199" s="32">
        <v>5.9340478944854266E-2</v>
      </c>
      <c r="J199" s="31">
        <v>1786.0552232699999</v>
      </c>
      <c r="K199" s="33">
        <v>0.94065952105514572</v>
      </c>
    </row>
    <row r="200" spans="1:11">
      <c r="A200" s="67"/>
      <c r="B200" s="28" t="s">
        <v>17</v>
      </c>
      <c r="C200" s="29"/>
      <c r="D200" s="30">
        <v>2105.70272441</v>
      </c>
      <c r="E200" s="31">
        <v>2000.39919678</v>
      </c>
      <c r="F200" s="31">
        <v>45.303527629999998</v>
      </c>
      <c r="G200" s="31">
        <v>60</v>
      </c>
      <c r="H200" s="31">
        <v>137.34663753999999</v>
      </c>
      <c r="I200" s="32">
        <v>6.7139098902853564E-2</v>
      </c>
      <c r="J200" s="31">
        <v>1908.3560868699999</v>
      </c>
      <c r="K200" s="33">
        <v>0.93286090109714637</v>
      </c>
    </row>
    <row r="201" spans="1:11">
      <c r="A201" s="67"/>
      <c r="B201" s="28" t="s">
        <v>18</v>
      </c>
      <c r="C201" s="29"/>
      <c r="D201" s="30">
        <v>2078.8672731199999</v>
      </c>
      <c r="E201" s="31">
        <v>1973.5655474</v>
      </c>
      <c r="F201" s="31">
        <v>45.30172572</v>
      </c>
      <c r="G201" s="31">
        <v>60</v>
      </c>
      <c r="H201" s="31">
        <v>154.02608605</v>
      </c>
      <c r="I201" s="32">
        <v>7.6293319576162547E-2</v>
      </c>
      <c r="J201" s="31">
        <v>1864.8411870699999</v>
      </c>
      <c r="K201" s="33">
        <v>0.92370668042383741</v>
      </c>
    </row>
    <row r="202" spans="1:11">
      <c r="A202" s="67"/>
      <c r="B202" s="28" t="s">
        <v>19</v>
      </c>
      <c r="C202" s="29"/>
      <c r="D202" s="30">
        <v>1999.0737956099999</v>
      </c>
      <c r="E202" s="31">
        <v>1893.8588569599999</v>
      </c>
      <c r="F202" s="31">
        <v>25.214938650000001</v>
      </c>
      <c r="G202" s="31">
        <v>80</v>
      </c>
      <c r="H202" s="31">
        <v>131.47350046</v>
      </c>
      <c r="I202" s="32">
        <v>6.8508830020374292E-2</v>
      </c>
      <c r="J202" s="31">
        <v>1787.60029515</v>
      </c>
      <c r="K202" s="33">
        <v>0.93149116997962578</v>
      </c>
    </row>
    <row r="203" spans="1:11">
      <c r="A203" s="67"/>
      <c r="B203" s="28" t="s">
        <v>20</v>
      </c>
      <c r="C203" s="29"/>
      <c r="D203" s="30">
        <v>1952.73257713</v>
      </c>
      <c r="E203" s="31">
        <v>1851.5844409599999</v>
      </c>
      <c r="F203" s="31">
        <v>21.148136170000001</v>
      </c>
      <c r="G203" s="31">
        <v>80</v>
      </c>
      <c r="H203" s="31">
        <v>130.38173085</v>
      </c>
      <c r="I203" s="32">
        <v>6.9621115391612726E-2</v>
      </c>
      <c r="J203" s="31">
        <v>1742.35084628</v>
      </c>
      <c r="K203" s="33">
        <v>0.93037888460838736</v>
      </c>
    </row>
    <row r="204" spans="1:11">
      <c r="A204" s="67"/>
      <c r="B204" s="35" t="s">
        <v>21</v>
      </c>
      <c r="C204" s="36"/>
      <c r="D204" s="37">
        <v>2492.0031028499998</v>
      </c>
      <c r="E204" s="38">
        <v>2391.37287294</v>
      </c>
      <c r="F204" s="38">
        <v>20.630229910000001</v>
      </c>
      <c r="G204" s="38">
        <v>80</v>
      </c>
      <c r="H204" s="38">
        <v>135.59074860999999</v>
      </c>
      <c r="I204" s="40">
        <v>5.6214997588430654E-2</v>
      </c>
      <c r="J204" s="38">
        <v>2276.4123542399998</v>
      </c>
      <c r="K204" s="54">
        <v>0.94378500241156937</v>
      </c>
    </row>
    <row r="205" spans="1:11">
      <c r="A205" s="67"/>
      <c r="B205" s="10"/>
      <c r="D205" s="42"/>
      <c r="E205" s="31"/>
      <c r="F205" s="31"/>
      <c r="G205" s="31"/>
      <c r="H205" s="31"/>
      <c r="I205" s="32"/>
      <c r="J205" s="31"/>
      <c r="K205" s="32"/>
    </row>
    <row r="206" spans="1:11">
      <c r="A206" s="67"/>
      <c r="B206" s="10"/>
      <c r="D206" s="42"/>
      <c r="E206" s="31"/>
      <c r="F206" s="31"/>
      <c r="G206" s="31"/>
      <c r="H206" s="31"/>
      <c r="I206" s="32"/>
      <c r="J206" s="31"/>
      <c r="K206" s="32"/>
    </row>
    <row r="207" spans="1:11">
      <c r="A207" s="67"/>
      <c r="B207" s="10"/>
      <c r="D207" s="42"/>
      <c r="E207" s="31"/>
      <c r="F207" s="31"/>
      <c r="G207" s="31"/>
      <c r="H207" s="31"/>
      <c r="I207" s="32"/>
      <c r="J207" s="31"/>
      <c r="K207" s="32"/>
    </row>
    <row r="208" spans="1:11">
      <c r="A208" s="67"/>
      <c r="B208" s="10"/>
      <c r="D208" s="42"/>
      <c r="E208" s="31"/>
      <c r="F208" s="31"/>
      <c r="G208" s="31"/>
      <c r="H208" s="31"/>
      <c r="I208" s="32"/>
      <c r="J208" s="31"/>
      <c r="K208" s="32"/>
    </row>
    <row r="209" spans="1:11">
      <c r="A209" s="67"/>
      <c r="B209" s="10"/>
      <c r="D209" s="42"/>
      <c r="E209" s="31"/>
      <c r="F209" s="31"/>
      <c r="G209" s="31"/>
      <c r="H209" s="31"/>
      <c r="I209" s="32"/>
      <c r="J209" s="31"/>
      <c r="K209" s="32"/>
    </row>
    <row r="210" spans="1:11" ht="18">
      <c r="A210" s="67"/>
      <c r="B210" s="9" t="s">
        <v>35</v>
      </c>
      <c r="C210" s="10"/>
    </row>
    <row r="211" spans="1:11">
      <c r="A211" s="67"/>
      <c r="D211" s="58"/>
      <c r="E211" s="59"/>
      <c r="F211" s="59"/>
      <c r="G211" s="59"/>
      <c r="H211" s="59"/>
      <c r="I211" s="59"/>
      <c r="J211" s="59"/>
      <c r="K211" s="60"/>
    </row>
    <row r="212" spans="1:11" ht="38.25">
      <c r="A212" s="67"/>
      <c r="B212" s="62"/>
      <c r="C212" s="62"/>
      <c r="D212" s="14" t="s">
        <v>2</v>
      </c>
      <c r="E212" s="15" t="s">
        <v>3</v>
      </c>
      <c r="F212" s="15" t="s">
        <v>4</v>
      </c>
      <c r="G212" s="15" t="s">
        <v>25</v>
      </c>
      <c r="H212" s="15" t="s">
        <v>6</v>
      </c>
      <c r="I212" s="16" t="s">
        <v>7</v>
      </c>
      <c r="J212" s="15" t="s">
        <v>8</v>
      </c>
      <c r="K212" s="17" t="s">
        <v>7</v>
      </c>
    </row>
    <row r="213" spans="1:11">
      <c r="A213" s="67"/>
      <c r="B213" s="10" t="s">
        <v>26</v>
      </c>
      <c r="C213" s="63"/>
      <c r="D213" s="47"/>
      <c r="E213" s="48"/>
      <c r="F213" s="48"/>
      <c r="G213" s="48"/>
      <c r="H213" s="48"/>
      <c r="I213" s="49"/>
      <c r="J213" s="48"/>
      <c r="K213" s="50"/>
    </row>
    <row r="214" spans="1:11">
      <c r="A214" s="67"/>
      <c r="B214" s="22" t="s">
        <v>10</v>
      </c>
      <c r="C214" s="23"/>
      <c r="D214" s="24">
        <v>2410.6709194299997</v>
      </c>
      <c r="E214" s="25">
        <v>2310.0417728799998</v>
      </c>
      <c r="F214" s="25">
        <v>80.629146550000002</v>
      </c>
      <c r="G214" s="25">
        <v>20</v>
      </c>
      <c r="H214" s="25">
        <v>193.38129067</v>
      </c>
      <c r="I214" s="26">
        <v>8.0889966535464139E-2</v>
      </c>
      <c r="J214" s="25">
        <v>2197.2896287600001</v>
      </c>
      <c r="K214" s="27">
        <v>0.9191100334645359</v>
      </c>
    </row>
    <row r="215" spans="1:11">
      <c r="A215" s="67"/>
      <c r="B215" s="28" t="s">
        <v>11</v>
      </c>
      <c r="C215" s="29"/>
      <c r="D215" s="30">
        <v>2228.60515416</v>
      </c>
      <c r="E215" s="31">
        <v>2132.4722588099999</v>
      </c>
      <c r="F215" s="31">
        <v>76.132895349999998</v>
      </c>
      <c r="G215" s="31">
        <v>20</v>
      </c>
      <c r="H215" s="31">
        <v>234.65966182</v>
      </c>
      <c r="I215" s="32">
        <v>0.10624790102386962</v>
      </c>
      <c r="J215" s="31">
        <v>1973.9454923400001</v>
      </c>
      <c r="K215" s="33">
        <v>0.89375209897613039</v>
      </c>
    </row>
    <row r="216" spans="1:11">
      <c r="A216" s="67"/>
      <c r="B216" s="28" t="s">
        <v>12</v>
      </c>
      <c r="C216" s="29"/>
      <c r="D216" s="30">
        <v>2204.0852232900002</v>
      </c>
      <c r="E216" s="31">
        <v>2107.97062336</v>
      </c>
      <c r="F216" s="31">
        <v>76.114599929999997</v>
      </c>
      <c r="G216" s="31">
        <v>20</v>
      </c>
      <c r="H216" s="31">
        <v>240.32084433</v>
      </c>
      <c r="I216" s="32">
        <v>0.11003272297588845</v>
      </c>
      <c r="J216" s="31">
        <v>1943.7643789599999</v>
      </c>
      <c r="K216" s="33">
        <v>0.8899672770241116</v>
      </c>
    </row>
    <row r="217" spans="1:11">
      <c r="A217" s="67"/>
      <c r="B217" s="28" t="s">
        <v>13</v>
      </c>
      <c r="C217" s="29"/>
      <c r="D217" s="30">
        <v>2086.7187126600002</v>
      </c>
      <c r="E217" s="31">
        <v>2000.2649283400001</v>
      </c>
      <c r="F217" s="31">
        <v>66.453784319999997</v>
      </c>
      <c r="G217" s="31">
        <v>20</v>
      </c>
      <c r="H217" s="31">
        <v>220.48867314</v>
      </c>
      <c r="I217" s="32">
        <v>0.10668538093227833</v>
      </c>
      <c r="J217" s="31">
        <v>1846.23003952</v>
      </c>
      <c r="K217" s="33">
        <v>0.89331461906772158</v>
      </c>
    </row>
    <row r="218" spans="1:11">
      <c r="A218" s="67"/>
      <c r="B218" s="28" t="s">
        <v>14</v>
      </c>
      <c r="C218" s="29"/>
      <c r="D218" s="30">
        <v>2155.9731353099996</v>
      </c>
      <c r="E218" s="31">
        <v>2069.8361576799998</v>
      </c>
      <c r="F218" s="31">
        <v>66.136977630000004</v>
      </c>
      <c r="G218" s="31">
        <v>20</v>
      </c>
      <c r="H218" s="31">
        <v>227.96141970000002</v>
      </c>
      <c r="I218" s="32">
        <v>0.10672485338487897</v>
      </c>
      <c r="J218" s="31">
        <v>1908.01171561</v>
      </c>
      <c r="K218" s="33">
        <v>0.89327514661512097</v>
      </c>
    </row>
    <row r="219" spans="1:11">
      <c r="A219" s="67"/>
      <c r="B219" s="28" t="s">
        <v>15</v>
      </c>
      <c r="C219" s="29"/>
      <c r="D219" s="30">
        <v>2248.40479289</v>
      </c>
      <c r="E219" s="31">
        <v>2166.2922179399998</v>
      </c>
      <c r="F219" s="31">
        <v>62.112574950000003</v>
      </c>
      <c r="G219" s="31">
        <v>20</v>
      </c>
      <c r="H219" s="31">
        <v>228.33716472</v>
      </c>
      <c r="I219" s="32">
        <v>0.10246656675152699</v>
      </c>
      <c r="J219" s="31">
        <v>2000.06934834</v>
      </c>
      <c r="K219" s="33">
        <v>0.8975334332484729</v>
      </c>
    </row>
    <row r="220" spans="1:11">
      <c r="A220" s="67"/>
      <c r="B220" s="28" t="s">
        <v>16</v>
      </c>
      <c r="C220" s="29"/>
      <c r="D220" s="30">
        <v>2330.2912059499999</v>
      </c>
      <c r="E220" s="31">
        <v>2250.3270713000002</v>
      </c>
      <c r="F220" s="31">
        <v>9.9641346500000001</v>
      </c>
      <c r="G220" s="31">
        <v>70</v>
      </c>
      <c r="H220" s="31">
        <v>176.18872442</v>
      </c>
      <c r="I220" s="32">
        <v>7.7949568602576527E-2</v>
      </c>
      <c r="J220" s="31">
        <v>2084.1024815300002</v>
      </c>
      <c r="K220" s="33">
        <v>0.92205043139742338</v>
      </c>
    </row>
    <row r="221" spans="1:11">
      <c r="A221" s="67"/>
      <c r="B221" s="28" t="s">
        <v>17</v>
      </c>
      <c r="C221" s="29"/>
      <c r="D221" s="30">
        <v>2275.5512001099996</v>
      </c>
      <c r="E221" s="31">
        <v>2195.5870655099998</v>
      </c>
      <c r="F221" s="31">
        <v>9.9641345999999995</v>
      </c>
      <c r="G221" s="31">
        <v>70</v>
      </c>
      <c r="H221" s="31">
        <v>176.45859171999999</v>
      </c>
      <c r="I221" s="32">
        <v>8.0006572375739562E-2</v>
      </c>
      <c r="J221" s="31">
        <v>2029.0926083899999</v>
      </c>
      <c r="K221" s="33">
        <v>0.9199934276242604</v>
      </c>
    </row>
    <row r="222" spans="1:11">
      <c r="A222" s="67"/>
      <c r="B222" s="28" t="s">
        <v>18</v>
      </c>
      <c r="C222" s="29"/>
      <c r="D222" s="30">
        <v>2258.69057462</v>
      </c>
      <c r="E222" s="31">
        <v>2183.0122388599998</v>
      </c>
      <c r="F222" s="31">
        <v>5.6783357600000004</v>
      </c>
      <c r="G222" s="31">
        <v>70</v>
      </c>
      <c r="H222" s="31">
        <v>177.37392952000002</v>
      </c>
      <c r="I222" s="32">
        <v>8.1041117267476537E-2</v>
      </c>
      <c r="J222" s="31">
        <v>2011.3166451</v>
      </c>
      <c r="K222" s="33">
        <v>0.91895888273252346</v>
      </c>
    </row>
    <row r="223" spans="1:11">
      <c r="A223" s="67"/>
      <c r="B223" s="28" t="s">
        <v>19</v>
      </c>
      <c r="C223" s="29"/>
      <c r="D223" s="30">
        <v>2351.60646937</v>
      </c>
      <c r="E223" s="31">
        <v>2276.37424057</v>
      </c>
      <c r="F223" s="31">
        <v>25.232228800000001</v>
      </c>
      <c r="G223" s="31">
        <v>50</v>
      </c>
      <c r="H223" s="31">
        <v>197.67864494</v>
      </c>
      <c r="I223" s="32">
        <v>8.5887247698825317E-2</v>
      </c>
      <c r="J223" s="31">
        <v>2103.9278244299999</v>
      </c>
      <c r="K223" s="33">
        <v>0.91411275230117461</v>
      </c>
    </row>
    <row r="224" spans="1:11">
      <c r="A224" s="67"/>
      <c r="B224" s="28" t="s">
        <v>20</v>
      </c>
      <c r="C224" s="29"/>
      <c r="D224" s="30">
        <v>2430.3379126399996</v>
      </c>
      <c r="E224" s="31">
        <v>2358.8182310399998</v>
      </c>
      <c r="F224" s="31">
        <v>21.519681599999998</v>
      </c>
      <c r="G224" s="31">
        <v>50</v>
      </c>
      <c r="H224" s="31">
        <v>190.62131271999999</v>
      </c>
      <c r="I224" s="32">
        <v>8.0081618538174845E-2</v>
      </c>
      <c r="J224" s="31">
        <v>2189.71660002</v>
      </c>
      <c r="K224" s="33">
        <v>0.91991838146182525</v>
      </c>
    </row>
    <row r="225" spans="1:11">
      <c r="A225" s="67"/>
      <c r="B225" s="35" t="s">
        <v>21</v>
      </c>
      <c r="C225" s="36"/>
      <c r="D225" s="37">
        <v>2824.7571470499997</v>
      </c>
      <c r="E225" s="38">
        <v>2753.2384116399999</v>
      </c>
      <c r="F225" s="38">
        <v>21.518735410000001</v>
      </c>
      <c r="G225" s="38">
        <v>50</v>
      </c>
      <c r="H225" s="38">
        <v>184.49686421999999</v>
      </c>
      <c r="I225" s="40">
        <v>6.6491175422738871E-2</v>
      </c>
      <c r="J225" s="38">
        <v>2590.2602828300001</v>
      </c>
      <c r="K225" s="54">
        <v>0.93350882457726103</v>
      </c>
    </row>
    <row r="226" spans="1:11">
      <c r="A226" s="67"/>
      <c r="C226" s="42"/>
      <c r="D226" s="31"/>
      <c r="E226" s="31"/>
      <c r="F226" s="31"/>
      <c r="G226" s="31"/>
      <c r="H226" s="32"/>
      <c r="I226" s="31"/>
      <c r="J226" s="32"/>
    </row>
    <row r="227" spans="1:11">
      <c r="A227" s="67"/>
      <c r="C227" s="42"/>
      <c r="D227" s="31"/>
      <c r="E227" s="31"/>
      <c r="F227" s="31"/>
      <c r="G227" s="31"/>
      <c r="H227" s="32"/>
      <c r="I227" s="31"/>
      <c r="J227" s="32"/>
    </row>
    <row r="228" spans="1:11">
      <c r="A228" s="67"/>
      <c r="C228" s="42"/>
      <c r="D228" s="31"/>
      <c r="E228" s="31"/>
      <c r="F228" s="31"/>
      <c r="G228" s="31"/>
      <c r="H228" s="32"/>
      <c r="I228" s="31"/>
      <c r="J228" s="32"/>
    </row>
    <row r="229" spans="1:11">
      <c r="A229" s="67"/>
      <c r="C229" s="42"/>
      <c r="D229" s="31"/>
      <c r="E229" s="31"/>
      <c r="F229" s="31"/>
      <c r="G229" s="31"/>
      <c r="H229" s="32"/>
      <c r="I229" s="31"/>
      <c r="J229" s="32"/>
    </row>
    <row r="230" spans="1:11">
      <c r="A230" s="67"/>
      <c r="C230" s="42"/>
      <c r="D230" s="31"/>
      <c r="E230" s="31"/>
      <c r="F230" s="31"/>
      <c r="G230" s="31"/>
      <c r="H230" s="32"/>
      <c r="I230" s="31"/>
      <c r="J230" s="32"/>
    </row>
    <row r="231" spans="1:11">
      <c r="A231" s="67"/>
      <c r="C231" s="42"/>
      <c r="D231" s="31"/>
      <c r="E231" s="31"/>
      <c r="F231" s="31"/>
      <c r="G231" s="31"/>
      <c r="H231" s="32"/>
      <c r="I231" s="31"/>
      <c r="J231" s="32"/>
    </row>
    <row r="232" spans="1:11">
      <c r="A232" s="67"/>
      <c r="C232" s="42"/>
      <c r="D232" s="31"/>
      <c r="E232" s="31"/>
      <c r="F232" s="31"/>
      <c r="G232" s="31"/>
      <c r="H232" s="32"/>
      <c r="I232" s="31"/>
      <c r="J232" s="32"/>
    </row>
    <row r="233" spans="1:11">
      <c r="A233" s="67"/>
      <c r="C233" s="42"/>
      <c r="D233" s="31"/>
      <c r="E233" s="31"/>
      <c r="F233" s="31"/>
      <c r="G233" s="31"/>
      <c r="H233" s="32"/>
      <c r="I233" s="31"/>
      <c r="J233" s="32"/>
    </row>
    <row r="234" spans="1:11">
      <c r="A234" s="67"/>
      <c r="C234" s="42"/>
      <c r="D234" s="31"/>
      <c r="E234" s="31"/>
      <c r="F234" s="31"/>
      <c r="G234" s="31"/>
      <c r="H234" s="32"/>
      <c r="I234" s="31"/>
      <c r="J234" s="32"/>
    </row>
    <row r="235" spans="1:11">
      <c r="A235" s="67"/>
      <c r="C235" s="42"/>
      <c r="D235" s="31"/>
      <c r="E235" s="31"/>
      <c r="F235" s="31"/>
      <c r="G235" s="31"/>
      <c r="H235" s="32"/>
      <c r="I235" s="31"/>
      <c r="J235" s="32"/>
    </row>
    <row r="236" spans="1:11">
      <c r="A236" s="67"/>
      <c r="C236" s="42"/>
      <c r="D236" s="31"/>
      <c r="E236" s="31"/>
      <c r="F236" s="31"/>
      <c r="G236" s="31"/>
      <c r="H236" s="32"/>
      <c r="I236" s="31"/>
      <c r="J236" s="32"/>
    </row>
    <row r="237" spans="1:11">
      <c r="A237" s="67"/>
      <c r="C237" s="42"/>
      <c r="D237" s="31"/>
      <c r="E237" s="31"/>
      <c r="F237" s="31"/>
      <c r="G237" s="31"/>
      <c r="H237" s="32"/>
      <c r="I237" s="31"/>
      <c r="J237" s="32"/>
    </row>
    <row r="238" spans="1:11">
      <c r="A238" s="67"/>
      <c r="C238" s="42"/>
      <c r="D238" s="31"/>
      <c r="E238" s="31"/>
      <c r="F238" s="31"/>
      <c r="G238" s="31"/>
      <c r="H238" s="32"/>
      <c r="I238" s="31"/>
      <c r="J238" s="32"/>
    </row>
    <row r="239" spans="1:11">
      <c r="A239" s="67"/>
      <c r="C239" s="42"/>
      <c r="D239" s="31"/>
      <c r="E239" s="31"/>
      <c r="F239" s="31"/>
      <c r="G239" s="31"/>
      <c r="H239" s="32"/>
      <c r="I239" s="31"/>
      <c r="J239" s="32"/>
    </row>
    <row r="240" spans="1:11">
      <c r="A240" s="67"/>
      <c r="C240" s="42"/>
      <c r="D240" s="31"/>
      <c r="E240" s="31"/>
      <c r="F240" s="31"/>
      <c r="G240" s="31"/>
      <c r="H240" s="32"/>
      <c r="I240" s="31"/>
      <c r="J240" s="32"/>
    </row>
    <row r="241" spans="1:11">
      <c r="A241" s="67"/>
      <c r="C241" s="42"/>
      <c r="D241" s="31"/>
      <c r="E241" s="31"/>
      <c r="F241" s="31"/>
      <c r="G241" s="31"/>
      <c r="H241" s="32"/>
      <c r="I241" s="31"/>
      <c r="J241" s="32"/>
    </row>
    <row r="242" spans="1:11">
      <c r="A242" s="67"/>
      <c r="C242" s="42"/>
      <c r="D242" s="31"/>
      <c r="E242" s="31"/>
      <c r="F242" s="31"/>
      <c r="G242" s="31"/>
      <c r="H242" s="32"/>
      <c r="I242" s="31"/>
      <c r="J242" s="32"/>
    </row>
    <row r="243" spans="1:11">
      <c r="A243" s="67"/>
      <c r="C243" s="42"/>
      <c r="D243" s="31"/>
      <c r="E243" s="31"/>
      <c r="F243" s="31"/>
      <c r="G243" s="31"/>
      <c r="H243" s="32"/>
      <c r="I243" s="31"/>
      <c r="J243" s="32"/>
    </row>
    <row r="244" spans="1:11">
      <c r="A244" s="67"/>
      <c r="C244" s="42"/>
      <c r="D244" s="31"/>
      <c r="E244" s="31"/>
      <c r="F244" s="31"/>
      <c r="G244" s="31"/>
      <c r="H244" s="32"/>
      <c r="I244" s="31"/>
      <c r="J244" s="32"/>
    </row>
    <row r="245" spans="1:11">
      <c r="A245" s="67"/>
      <c r="C245" s="42"/>
      <c r="D245" s="31"/>
      <c r="E245" s="31"/>
      <c r="F245" s="31"/>
      <c r="G245" s="31"/>
      <c r="H245" s="32"/>
      <c r="I245" s="31"/>
      <c r="J245" s="32"/>
    </row>
    <row r="246" spans="1:11">
      <c r="A246" s="67"/>
      <c r="C246" s="42"/>
      <c r="D246" s="31"/>
      <c r="E246" s="31"/>
      <c r="F246" s="31"/>
      <c r="G246" s="31"/>
      <c r="H246" s="32"/>
      <c r="I246" s="31"/>
      <c r="J246" s="32"/>
    </row>
    <row r="247" spans="1:11" ht="15" customHeight="1">
      <c r="B247" s="70" t="s">
        <v>31</v>
      </c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1:11">
      <c r="B248" s="10"/>
      <c r="D248" s="42"/>
      <c r="F248" s="34"/>
      <c r="G248" s="34"/>
      <c r="I248" s="32"/>
    </row>
    <row r="249" spans="1:11">
      <c r="B249" s="10"/>
      <c r="D249" s="42"/>
      <c r="E249" s="31"/>
      <c r="F249" s="31"/>
      <c r="G249" s="31"/>
      <c r="H249" s="31"/>
      <c r="I249" s="32"/>
      <c r="J249" s="31"/>
    </row>
    <row r="250" spans="1:11">
      <c r="B250" s="10"/>
      <c r="D250" s="42"/>
      <c r="E250" s="31"/>
      <c r="F250" s="31"/>
      <c r="G250" s="31"/>
      <c r="H250" s="31"/>
      <c r="I250" s="32"/>
      <c r="J250" s="31"/>
    </row>
    <row r="251" spans="1:11">
      <c r="B251" s="10"/>
      <c r="D251" s="42"/>
      <c r="E251" s="31"/>
      <c r="F251" s="31"/>
      <c r="H251" s="31"/>
      <c r="I251" s="32"/>
      <c r="J251" s="31"/>
    </row>
    <row r="252" spans="1:11">
      <c r="F252" s="31"/>
    </row>
  </sheetData>
  <mergeCells count="3">
    <mergeCell ref="B3:K3"/>
    <mergeCell ref="E7:J7"/>
    <mergeCell ref="B247:K247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r:id="rId1"/>
  <rowBreaks count="2" manualBreakCount="2">
    <brk id="101" max="16383" man="1"/>
    <brk id="114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liquidità </vt:lpstr>
      <vt:lpstr>'liquidità '!Area_stampa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Grazia Maria Lena</cp:lastModifiedBy>
  <dcterms:created xsi:type="dcterms:W3CDTF">2019-06-21T12:24:24Z</dcterms:created>
  <dcterms:modified xsi:type="dcterms:W3CDTF">2023-05-09T08:02:51Z</dcterms:modified>
</cp:coreProperties>
</file>