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suntivo 2022\Bilancio Trasparente - Tabelle da aggiornare\"/>
    </mc:Choice>
  </mc:AlternateContent>
  <bookViews>
    <workbookView xWindow="3840" yWindow="1815" windowWidth="21600" windowHeight="11385"/>
  </bookViews>
  <sheets>
    <sheet name="Debito Ammortamento sintetici" sheetId="1" r:id="rId1"/>
    <sheet name="Dati Amm.Sintetici" sheetId="2" r:id="rId2"/>
    <sheet name="Evoluzione Debito" sheetId="3" r:id="rId3"/>
  </sheets>
  <externalReferences>
    <externalReference r:id="rId4"/>
    <externalReference r:id="rId5"/>
    <externalReference r:id="rId6"/>
  </externalReferences>
  <definedNames>
    <definedName name="_TIT1" localSheetId="2">#REF!</definedName>
    <definedName name="_TIT1">#REF!</definedName>
    <definedName name="_TIT18M" localSheetId="2">#REF!</definedName>
    <definedName name="_TIT18M">#REF!</definedName>
    <definedName name="_TIT2" localSheetId="2">#REF!</definedName>
    <definedName name="_TIT2">#REF!</definedName>
    <definedName name="_TIT3" localSheetId="2">#REF!</definedName>
    <definedName name="_TIT3">#REF!</definedName>
    <definedName name="_TIT4" localSheetId="2">#REF!</definedName>
    <definedName name="_TIT4">#REF!</definedName>
    <definedName name="_TIT5" localSheetId="2">#REF!</definedName>
    <definedName name="_TIT5">#REF!</definedName>
    <definedName name="aaa" localSheetId="2">#REF!</definedName>
    <definedName name="aaa">#REF!</definedName>
    <definedName name="Ammo1" localSheetId="2">#REF!</definedName>
    <definedName name="Ammo1">#REF!</definedName>
    <definedName name="Ammo2" localSheetId="2">#REF!</definedName>
    <definedName name="Ammo2">#REF!</definedName>
    <definedName name="_xlnm.Print_Area" localSheetId="0">'Debito Ammortamento sintetici'!$B$2:$G$36</definedName>
    <definedName name="_xlnm.Print_Area" localSheetId="2">#REF!</definedName>
    <definedName name="_xlnm.Print_Area">#REF!</definedName>
    <definedName name="AUD1V31Y" localSheetId="2">#REF!</definedName>
    <definedName name="AUD1V31Y">#REF!</definedName>
    <definedName name="AUD1V33Y" localSheetId="2">#REF!</definedName>
    <definedName name="AUD1V33Y">#REF!</definedName>
    <definedName name="AUD1V35Y" localSheetId="2">#REF!</definedName>
    <definedName name="AUD1V35Y">#REF!</definedName>
    <definedName name="AUD3V61Y" localSheetId="2">#REF!</definedName>
    <definedName name="AUD3V61Y">#REF!</definedName>
    <definedName name="AUD3V63Y" localSheetId="2">#REF!</definedName>
    <definedName name="AUD3V63Y">#REF!</definedName>
    <definedName name="AUD3V65Y" localSheetId="2">#REF!</definedName>
    <definedName name="AUD3V65Y">#REF!</definedName>
    <definedName name="AUDCCS1Y" localSheetId="2">#REF!</definedName>
    <definedName name="AUDCCS1Y">#REF!</definedName>
    <definedName name="AUDCCS3Y" localSheetId="2">#REF!</definedName>
    <definedName name="AUDCCS3Y">#REF!</definedName>
    <definedName name="AUDCCS5Y" localSheetId="2">#REF!</definedName>
    <definedName name="AUDCCS5Y">#REF!</definedName>
    <definedName name="AUDIRS1Y" localSheetId="2">#REF!</definedName>
    <definedName name="AUDIRS1Y">#REF!</definedName>
    <definedName name="AUDIRS3Y" localSheetId="2">#REF!</definedName>
    <definedName name="AUDIRS3Y">#REF!</definedName>
    <definedName name="AUDIRS5Y" localSheetId="2">#REF!</definedName>
    <definedName name="AUDIRS5Y">#REF!</definedName>
    <definedName name="AUDIRSOIS1Y" localSheetId="2">#REF!</definedName>
    <definedName name="AUDIRSOIS1Y">#REF!</definedName>
    <definedName name="AUDIRSOIS3Y" localSheetId="2">#REF!</definedName>
    <definedName name="AUDIRSOIS3Y">#REF!</definedName>
    <definedName name="AUDIRSOIS5Y" localSheetId="2">#REF!</definedName>
    <definedName name="AUDIRSOIS5Y">#REF!</definedName>
    <definedName name="AUDOIS1Y" localSheetId="2">#REF!</definedName>
    <definedName name="AUDOIS1Y">#REF!</definedName>
    <definedName name="AUDOIS3Y" localSheetId="2">#REF!</definedName>
    <definedName name="AUDOIS3Y">#REF!</definedName>
    <definedName name="AUDOIS5Y" localSheetId="2">#REF!</definedName>
    <definedName name="AUDOIS5Y">#REF!</definedName>
    <definedName name="Basis_AUD" localSheetId="2">#REF!</definedName>
    <definedName name="Basis_AUD">#REF!</definedName>
    <definedName name="Basis_CAD" localSheetId="2">#REF!</definedName>
    <definedName name="Basis_CAD">#REF!</definedName>
    <definedName name="CAD1V31Y" localSheetId="2">#REF!</definedName>
    <definedName name="CAD1V31Y">#REF!</definedName>
    <definedName name="CAD1V33Y" localSheetId="2">#REF!</definedName>
    <definedName name="CAD1V33Y">#REF!</definedName>
    <definedName name="CAD1V35Y" localSheetId="2">#REF!</definedName>
    <definedName name="CAD1V35Y">#REF!</definedName>
    <definedName name="CAD3V61Y" localSheetId="2">#REF!</definedName>
    <definedName name="CAD3V61Y">#REF!</definedName>
    <definedName name="CAD3V63Y" localSheetId="2">#REF!</definedName>
    <definedName name="CAD3V63Y">#REF!</definedName>
    <definedName name="CAD3V65Y" localSheetId="2">#REF!</definedName>
    <definedName name="CAD3V65Y">#REF!</definedName>
    <definedName name="CADCCS1Y" localSheetId="2">#REF!</definedName>
    <definedName name="CADCCS1Y">#REF!</definedName>
    <definedName name="CADCCS3Y" localSheetId="2">#REF!</definedName>
    <definedName name="CADCCS3Y">#REF!</definedName>
    <definedName name="CADCCS5Y" localSheetId="2">#REF!</definedName>
    <definedName name="CADCCS5Y">#REF!</definedName>
    <definedName name="CADIRS1Y" localSheetId="2">#REF!</definedName>
    <definedName name="CADIRS1Y">#REF!</definedName>
    <definedName name="CADIRS3Y" localSheetId="2">#REF!</definedName>
    <definedName name="CADIRS3Y">#REF!</definedName>
    <definedName name="CADIRS5Y" localSheetId="2">#REF!</definedName>
    <definedName name="CADIRS5Y">#REF!</definedName>
    <definedName name="CADIRSOIS1Y" localSheetId="2">#REF!</definedName>
    <definedName name="CADIRSOIS1Y">#REF!</definedName>
    <definedName name="CADIRSOIS3Y" localSheetId="2">#REF!</definedName>
    <definedName name="CADIRSOIS3Y">#REF!</definedName>
    <definedName name="CADIRSOIS5Y" localSheetId="2">#REF!</definedName>
    <definedName name="CADIRSOIS5Y">#REF!</definedName>
    <definedName name="CADOIS1Y" localSheetId="2">#REF!</definedName>
    <definedName name="CADOIS1Y">#REF!</definedName>
    <definedName name="CADOIS3Y" localSheetId="2">#REF!</definedName>
    <definedName name="CADOIS3Y">#REF!</definedName>
    <definedName name="CADOIS5Y" localSheetId="2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Line" localSheetId="2">#REF!</definedName>
    <definedName name="NewLine">#REF!</definedName>
    <definedName name="Residuo" localSheetId="2">#REF!</definedName>
    <definedName name="Residu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3" l="1"/>
  <c r="C19" i="3"/>
  <c r="G18" i="3"/>
  <c r="F18" i="3"/>
  <c r="E18" i="3"/>
  <c r="D18" i="3"/>
  <c r="C18" i="3"/>
  <c r="G19" i="3"/>
  <c r="F19" i="3"/>
  <c r="E19" i="3"/>
  <c r="G13" i="3"/>
  <c r="F13" i="3"/>
  <c r="C13" i="3"/>
  <c r="D10" i="3"/>
  <c r="C10" i="3"/>
  <c r="E5" i="3"/>
  <c r="E10" i="3" s="1"/>
  <c r="F5" i="3" s="1"/>
  <c r="F10" i="3" s="1"/>
  <c r="G5" i="3" s="1"/>
  <c r="G10" i="3" s="1"/>
  <c r="D5" i="3"/>
  <c r="F7" i="1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C9" i="2"/>
  <c r="E34" i="1" l="1"/>
  <c r="D34" i="1"/>
  <c r="C34" i="1"/>
  <c r="E33" i="1"/>
  <c r="D33" i="1"/>
  <c r="E32" i="1"/>
  <c r="D32" i="1"/>
  <c r="E31" i="1"/>
  <c r="D31" i="1"/>
  <c r="E30" i="1"/>
  <c r="D30" i="1"/>
  <c r="E29" i="1"/>
  <c r="D29" i="1"/>
  <c r="E28" i="1"/>
  <c r="D28" i="1"/>
  <c r="C28" i="1" s="1"/>
  <c r="E27" i="1"/>
  <c r="D27" i="1"/>
  <c r="E26" i="1"/>
  <c r="D26" i="1"/>
  <c r="E25" i="1"/>
  <c r="D25" i="1"/>
  <c r="C25" i="1" s="1"/>
  <c r="E24" i="1"/>
  <c r="D24" i="1"/>
  <c r="E23" i="1"/>
  <c r="D23" i="1"/>
  <c r="E22" i="1"/>
  <c r="D22" i="1"/>
  <c r="C22" i="1" s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C14" i="1" s="1"/>
  <c r="D14" i="1"/>
  <c r="E13" i="1"/>
  <c r="D13" i="1"/>
  <c r="E12" i="1"/>
  <c r="D12" i="1"/>
  <c r="E11" i="1"/>
  <c r="D11" i="1"/>
  <c r="E10" i="1"/>
  <c r="D10" i="1"/>
  <c r="E9" i="1"/>
  <c r="D9" i="1"/>
  <c r="E8" i="1"/>
  <c r="F8" i="1" s="1"/>
  <c r="D8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10" i="1" l="1"/>
  <c r="C8" i="1"/>
  <c r="C17" i="1"/>
  <c r="C26" i="1"/>
  <c r="C29" i="1"/>
  <c r="C12" i="1"/>
  <c r="C15" i="1"/>
  <c r="C21" i="1"/>
  <c r="C27" i="1"/>
  <c r="C30" i="1"/>
  <c r="C33" i="1"/>
  <c r="C16" i="1"/>
  <c r="C18" i="1"/>
  <c r="C20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C32" i="1"/>
  <c r="C9" i="1"/>
  <c r="C24" i="1"/>
  <c r="C19" i="1"/>
  <c r="C31" i="1"/>
  <c r="C13" i="1"/>
  <c r="C11" i="1"/>
  <c r="C23" i="1"/>
</calcChain>
</file>

<file path=xl/sharedStrings.xml><?xml version="1.0" encoding="utf-8"?>
<sst xmlns="http://schemas.openxmlformats.org/spreadsheetml/2006/main" count="56" uniqueCount="37">
  <si>
    <t>ANALISI DEL DEBITO: PIANO DI AMMORTAMENTO COMPLESSIVO</t>
  </si>
  <si>
    <t>in milioni di euro</t>
  </si>
  <si>
    <t xml:space="preserve">Evoluzione del </t>
  </si>
  <si>
    <t xml:space="preserve">Rata Complessiva </t>
  </si>
  <si>
    <t xml:space="preserve">Quota Interessi </t>
  </si>
  <si>
    <t xml:space="preserve">Quota Capitale </t>
  </si>
  <si>
    <t xml:space="preserve">Residuo Debito al 31/12 </t>
  </si>
  <si>
    <t>Residuo Debito</t>
  </si>
  <si>
    <t>(a+b)</t>
  </si>
  <si>
    <t>(a)</t>
  </si>
  <si>
    <t>(b)</t>
  </si>
  <si>
    <r>
      <t>(c</t>
    </r>
    <r>
      <rPr>
        <vertAlign val="subscript"/>
        <sz val="10"/>
        <rFont val="Arial"/>
        <family val="2"/>
      </rPr>
      <t>t0</t>
    </r>
    <r>
      <rPr>
        <sz val="10"/>
        <rFont val="Arial"/>
        <family val="2"/>
      </rPr>
      <t xml:space="preserve"> = c</t>
    </r>
    <r>
      <rPr>
        <vertAlign val="subscript"/>
        <sz val="10"/>
        <rFont val="Arial"/>
        <family val="2"/>
      </rPr>
      <t>t-1</t>
    </r>
    <r>
      <rPr>
        <sz val="10"/>
        <rFont val="Arial"/>
        <family val="2"/>
      </rPr>
      <t xml:space="preserve"> - b)</t>
    </r>
  </si>
  <si>
    <t>Piano di ammortamento del debito residuo</t>
  </si>
  <si>
    <t>Mln Euro</t>
  </si>
  <si>
    <t>(1)</t>
  </si>
  <si>
    <t>(1)  2035: estinzione bond 2005-2035 ma debito residuo considerato nel piano al netto del fondo Amortizing Swap accantonato presso gli Arranger</t>
  </si>
  <si>
    <t>Il prospetto illustra il piano di ammortamento complessivo di tutti i debiti contratti dall'ente alla data del 31 dicembre dei prossimi 27 anni.</t>
  </si>
  <si>
    <t>Evoluzione Residuo Debito - Anni 2021 - 2025</t>
  </si>
  <si>
    <t>Anno</t>
  </si>
  <si>
    <t>Consuntivo</t>
  </si>
  <si>
    <t>Preventivo</t>
  </si>
  <si>
    <t>Residuo debito</t>
  </si>
  <si>
    <t>Nuovi prestiti</t>
  </si>
  <si>
    <t>Prestiti rimborsati</t>
  </si>
  <si>
    <t>Estinzioni anticipate</t>
  </si>
  <si>
    <t>Altre variazioni +/-</t>
  </si>
  <si>
    <t>Totale fine anno</t>
  </si>
  <si>
    <t>Evoluzione Oneri Finanziari - Anni 2021 - 2025</t>
  </si>
  <si>
    <t>preventivo</t>
  </si>
  <si>
    <t>Oneri finanziari</t>
  </si>
  <si>
    <t>Quota capitale Mutui</t>
  </si>
  <si>
    <t>Quota capitale Bond</t>
  </si>
  <si>
    <t xml:space="preserve">Quota capitale </t>
  </si>
  <si>
    <t>Ammortamento debito</t>
  </si>
  <si>
    <t>Interessi passivi sul debito</t>
  </si>
  <si>
    <t>Restituzione capitale</t>
  </si>
  <si>
    <t>Totale Ammortamento mutui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</si>
</sst>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Alignment="1">
      <alignment horizontal="right"/>
    </xf>
    <xf numFmtId="0" fontId="1" fillId="0" borderId="0" xfId="1" applyAlignment="1">
      <alignment horizontal="right"/>
    </xf>
    <xf numFmtId="4" fontId="1" fillId="0" borderId="0" xfId="1" applyNumberFormat="1"/>
    <xf numFmtId="49" fontId="2" fillId="2" borderId="0" xfId="1" applyNumberFormat="1" applyFont="1" applyFill="1"/>
    <xf numFmtId="49" fontId="3" fillId="2" borderId="0" xfId="1" applyNumberFormat="1" applyFont="1" applyFill="1"/>
    <xf numFmtId="4" fontId="1" fillId="0" borderId="0" xfId="1" applyNumberFormat="1" applyAlignment="1">
      <alignment horizontal="right"/>
    </xf>
    <xf numFmtId="49" fontId="3" fillId="2" borderId="0" xfId="0" applyNumberFormat="1" applyFont="1" applyFill="1"/>
    <xf numFmtId="0" fontId="3" fillId="2" borderId="0" xfId="1" applyFont="1" applyFill="1"/>
    <xf numFmtId="4" fontId="3" fillId="0" borderId="0" xfId="1" applyNumberFormat="1" applyFont="1"/>
    <xf numFmtId="0" fontId="1" fillId="2" borderId="0" xfId="1" applyFill="1" applyAlignment="1">
      <alignment horizontal="center" vertical="center"/>
    </xf>
    <xf numFmtId="0" fontId="0" fillId="0" borderId="0" xfId="0" applyAlignment="1">
      <alignment horizontal="right"/>
    </xf>
    <xf numFmtId="49" fontId="4" fillId="2" borderId="0" xfId="1" applyNumberFormat="1" applyFont="1" applyFill="1" applyAlignment="1">
      <alignment horizontal="left"/>
    </xf>
    <xf numFmtId="0" fontId="3" fillId="0" borderId="0" xfId="1" applyFont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5" fillId="2" borderId="0" xfId="1" applyNumberFormat="1" applyFont="1" applyFill="1" applyAlignment="1">
      <alignment horizontal="left" vertical="center" wrapText="1"/>
    </xf>
    <xf numFmtId="4" fontId="6" fillId="0" borderId="0" xfId="1" applyNumberFormat="1" applyFont="1" applyAlignment="1">
      <alignment horizontal="right" vertical="center" wrapText="1"/>
    </xf>
    <xf numFmtId="0" fontId="1" fillId="0" borderId="0" xfId="1" applyAlignment="1">
      <alignment vertical="center"/>
    </xf>
    <xf numFmtId="49" fontId="2" fillId="0" borderId="4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left" vertical="center" wrapText="1"/>
    </xf>
    <xf numFmtId="4" fontId="8" fillId="0" borderId="0" xfId="1" applyNumberFormat="1" applyFont="1" applyAlignment="1">
      <alignment horizontal="right" vertical="center" wrapText="1"/>
    </xf>
    <xf numFmtId="0" fontId="1" fillId="2" borderId="7" xfId="1" applyFill="1" applyBorder="1" applyAlignment="1">
      <alignment horizontal="center" vertical="center"/>
    </xf>
    <xf numFmtId="164" fontId="1" fillId="2" borderId="7" xfId="1" applyNumberFormat="1" applyFill="1" applyBorder="1" applyAlignment="1">
      <alignment horizontal="center" vertical="center"/>
    </xf>
    <xf numFmtId="164" fontId="1" fillId="2" borderId="7" xfId="1" applyNumberFormat="1" applyFill="1" applyBorder="1" applyAlignment="1">
      <alignment horizontal="right" vertical="center" indent="5"/>
    </xf>
    <xf numFmtId="49" fontId="4" fillId="2" borderId="0" xfId="1" applyNumberFormat="1" applyFont="1" applyFill="1" applyAlignment="1">
      <alignment horizontal="left" vertical="center"/>
    </xf>
    <xf numFmtId="4" fontId="3" fillId="2" borderId="0" xfId="1" applyNumberFormat="1" applyFont="1" applyFill="1" applyAlignment="1">
      <alignment vertical="center"/>
    </xf>
    <xf numFmtId="0" fontId="1" fillId="3" borderId="7" xfId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right" vertical="center" indent="5"/>
    </xf>
    <xf numFmtId="1" fontId="1" fillId="2" borderId="7" xfId="1" applyNumberFormat="1" applyFill="1" applyBorder="1" applyAlignment="1">
      <alignment horizontal="center" vertical="center"/>
    </xf>
    <xf numFmtId="4" fontId="2" fillId="0" borderId="0" xfId="1" applyNumberFormat="1" applyFont="1"/>
    <xf numFmtId="0" fontId="11" fillId="0" borderId="0" xfId="1" quotePrefix="1" applyFont="1" applyAlignment="1">
      <alignment vertical="center"/>
    </xf>
    <xf numFmtId="0" fontId="12" fillId="0" borderId="0" xfId="1" quotePrefix="1" applyFont="1" applyAlignment="1">
      <alignment vertical="center"/>
    </xf>
    <xf numFmtId="0" fontId="1" fillId="0" borderId="0" xfId="1" applyBorder="1" applyAlignment="1"/>
    <xf numFmtId="4" fontId="1" fillId="0" borderId="0" xfId="1" applyNumberFormat="1" applyBorder="1"/>
    <xf numFmtId="4" fontId="3" fillId="0" borderId="0" xfId="1" applyNumberFormat="1" applyFont="1" applyFill="1"/>
    <xf numFmtId="4" fontId="3" fillId="0" borderId="0" xfId="1" applyNumberFormat="1" applyFont="1" applyBorder="1"/>
    <xf numFmtId="4" fontId="3" fillId="0" borderId="0" xfId="1" applyNumberFormat="1" applyFont="1" applyFill="1" applyBorder="1"/>
    <xf numFmtId="4" fontId="3" fillId="0" borderId="0" xfId="1" applyNumberFormat="1" applyFont="1" applyBorder="1" applyAlignment="1"/>
    <xf numFmtId="4" fontId="1" fillId="0" borderId="0" xfId="1" applyNumberFormat="1" applyFont="1" applyBorder="1" applyAlignment="1">
      <alignment horizontal="center" vertical="center"/>
    </xf>
    <xf numFmtId="4" fontId="1" fillId="0" borderId="0" xfId="1" applyNumberFormat="1" applyBorder="1" applyAlignment="1"/>
    <xf numFmtId="4" fontId="6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" fontId="3" fillId="3" borderId="0" xfId="1" applyNumberFormat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vertical="center"/>
    </xf>
    <xf numFmtId="0" fontId="1" fillId="0" borderId="0" xfId="1" applyAlignment="1"/>
    <xf numFmtId="1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vertical="center"/>
    </xf>
    <xf numFmtId="4" fontId="1" fillId="0" borderId="0" xfId="1" applyNumberFormat="1" applyAlignment="1"/>
    <xf numFmtId="0" fontId="15" fillId="0" borderId="0" xfId="0" applyFont="1" applyAlignment="1">
      <alignment vertical="center"/>
    </xf>
    <xf numFmtId="0" fontId="16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3" fillId="2" borderId="10" xfId="0" applyFont="1" applyFill="1" applyBorder="1"/>
    <xf numFmtId="4" fontId="19" fillId="2" borderId="5" xfId="9" applyNumberFormat="1" applyFont="1" applyFill="1" applyBorder="1"/>
    <xf numFmtId="0" fontId="3" fillId="2" borderId="11" xfId="0" applyFont="1" applyFill="1" applyBorder="1"/>
    <xf numFmtId="4" fontId="19" fillId="2" borderId="11" xfId="9" applyNumberFormat="1" applyFont="1" applyFill="1" applyBorder="1"/>
    <xf numFmtId="0" fontId="6" fillId="2" borderId="11" xfId="0" applyFont="1" applyFill="1" applyBorder="1" applyAlignment="1">
      <alignment horizontal="center"/>
    </xf>
    <xf numFmtId="4" fontId="18" fillId="2" borderId="11" xfId="9" applyNumberFormat="1" applyFont="1" applyFill="1" applyBorder="1"/>
    <xf numFmtId="0" fontId="4" fillId="0" borderId="12" xfId="0" applyNumberFormat="1" applyFont="1" applyBorder="1" applyAlignment="1">
      <alignment horizontal="left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17" fillId="0" borderId="8" xfId="0" applyFont="1" applyFill="1" applyBorder="1" applyAlignment="1">
      <alignment horizontal="center"/>
    </xf>
    <xf numFmtId="0" fontId="6" fillId="2" borderId="4" xfId="0" applyFont="1" applyFill="1" applyBorder="1"/>
    <xf numFmtId="0" fontId="3" fillId="2" borderId="1" xfId="0" applyFont="1" applyFill="1" applyBorder="1"/>
    <xf numFmtId="4" fontId="19" fillId="2" borderId="2" xfId="9" applyNumberFormat="1" applyFont="1" applyFill="1" applyBorder="1"/>
    <xf numFmtId="0" fontId="3" fillId="2" borderId="4" xfId="0" applyFont="1" applyFill="1" applyBorder="1"/>
    <xf numFmtId="0" fontId="6" fillId="2" borderId="13" xfId="0" applyFont="1" applyFill="1" applyBorder="1"/>
    <xf numFmtId="0" fontId="3" fillId="0" borderId="0" xfId="0" applyNumberFormat="1" applyFont="1" applyAlignment="1">
      <alignment vertical="top"/>
    </xf>
    <xf numFmtId="165" fontId="0" fillId="0" borderId="0" xfId="9" applyNumberFormat="1" applyFont="1"/>
    <xf numFmtId="4" fontId="3" fillId="0" borderId="0" xfId="4" applyNumberFormat="1"/>
    <xf numFmtId="0" fontId="3" fillId="0" borderId="0" xfId="4"/>
    <xf numFmtId="0" fontId="14" fillId="0" borderId="0" xfId="0" applyFont="1"/>
    <xf numFmtId="4" fontId="1" fillId="0" borderId="0" xfId="1" applyNumberFormat="1" applyFont="1" applyAlignment="1">
      <alignment vertical="center"/>
    </xf>
    <xf numFmtId="0" fontId="1" fillId="0" borderId="0" xfId="1" applyAlignment="1">
      <alignment horizontal="left" vertical="center" wrapText="1"/>
    </xf>
    <xf numFmtId="1" fontId="3" fillId="2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0">
    <cellStyle name="Migliaia" xfId="9" builtinId="3"/>
    <cellStyle name="Migliaia 2" xfId="2"/>
    <cellStyle name="Migliaia 3" xfId="3"/>
    <cellStyle name="Normale" xfId="0" builtinId="0"/>
    <cellStyle name="Normale 2" xfId="4"/>
    <cellStyle name="Normale 3" xfId="1"/>
    <cellStyle name="Normale 4" xfId="5"/>
    <cellStyle name="Normale 4 2" xfId="6"/>
    <cellStyle name="Percentuale 2" xfId="7"/>
    <cellStyle name="Percentual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 fitToPage="1"/>
  </sheetPr>
  <dimension ref="A1:HD55"/>
  <sheetViews>
    <sheetView tabSelected="1" showOutlineSymbols="0" zoomScaleNormal="100" workbookViewId="0"/>
  </sheetViews>
  <sheetFormatPr defaultColWidth="12.42578125" defaultRowHeight="15" x14ac:dyDescent="0.2"/>
  <cols>
    <col min="1" max="1" width="9.28515625" style="1" customWidth="1"/>
    <col min="2" max="2" width="16.42578125" style="1" customWidth="1"/>
    <col min="3" max="5" width="19" style="1" customWidth="1"/>
    <col min="6" max="6" width="23.5703125" style="1" customWidth="1"/>
    <col min="7" max="7" width="3.7109375" style="14" customWidth="1"/>
    <col min="8" max="8" width="4.140625" style="1" customWidth="1"/>
    <col min="9" max="16384" width="12.42578125" style="1"/>
  </cols>
  <sheetData>
    <row r="1" spans="1:212" x14ac:dyDescent="0.2">
      <c r="B1" s="2"/>
      <c r="C1" s="2"/>
      <c r="D1" s="2"/>
      <c r="E1" s="3"/>
      <c r="F1" s="3"/>
      <c r="G1" s="4"/>
      <c r="H1" s="5"/>
    </row>
    <row r="2" spans="1:212" ht="18" x14ac:dyDescent="0.25">
      <c r="B2" s="6" t="s">
        <v>0</v>
      </c>
      <c r="C2" s="7"/>
      <c r="D2" s="3"/>
      <c r="E2" s="3"/>
      <c r="F2" s="3"/>
      <c r="G2" s="4"/>
      <c r="H2" s="8"/>
    </row>
    <row r="3" spans="1:212" x14ac:dyDescent="0.2">
      <c r="B3" s="9"/>
      <c r="C3" s="7"/>
      <c r="D3" s="10"/>
      <c r="E3" s="3"/>
      <c r="F3" s="3"/>
      <c r="G3" s="4"/>
      <c r="H3" s="11"/>
    </row>
    <row r="4" spans="1:212" ht="15.75" x14ac:dyDescent="0.25">
      <c r="B4" s="9"/>
      <c r="C4" s="12"/>
      <c r="D4" s="2"/>
      <c r="E4" s="2"/>
      <c r="F4" s="13" t="s">
        <v>1</v>
      </c>
      <c r="H4" s="5"/>
    </row>
    <row r="5" spans="1:212" s="15" customFormat="1" ht="39" customHeight="1" x14ac:dyDescent="0.25">
      <c r="B5" s="16" t="s">
        <v>2</v>
      </c>
      <c r="C5" s="17" t="s">
        <v>3</v>
      </c>
      <c r="D5" s="18" t="s">
        <v>4</v>
      </c>
      <c r="E5" s="17" t="s">
        <v>5</v>
      </c>
      <c r="F5" s="19" t="s">
        <v>6</v>
      </c>
      <c r="G5" s="20"/>
      <c r="H5" s="21"/>
    </row>
    <row r="6" spans="1:212" s="22" customFormat="1" ht="43.5" customHeight="1" x14ac:dyDescent="0.25">
      <c r="B6" s="23" t="s">
        <v>7</v>
      </c>
      <c r="C6" s="24" t="s">
        <v>8</v>
      </c>
      <c r="D6" s="25" t="s">
        <v>9</v>
      </c>
      <c r="E6" s="24" t="s">
        <v>10</v>
      </c>
      <c r="F6" s="26" t="s">
        <v>11</v>
      </c>
      <c r="G6" s="27"/>
      <c r="H6" s="28"/>
    </row>
    <row r="7" spans="1:212" ht="30" customHeight="1" x14ac:dyDescent="0.2">
      <c r="A7" s="22"/>
      <c r="B7" s="37">
        <f>+'Dati Amm.Sintetici'!B8</f>
        <v>2022</v>
      </c>
      <c r="C7" s="30"/>
      <c r="D7" s="30"/>
      <c r="E7" s="30"/>
      <c r="F7" s="31">
        <f>+'Dati Amm.Sintetici'!F8/1000000</f>
        <v>3600.5461743299998</v>
      </c>
      <c r="G7" s="32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</row>
    <row r="8" spans="1:212" ht="30" customHeight="1" x14ac:dyDescent="0.2">
      <c r="A8" s="22"/>
      <c r="B8" s="34">
        <f>+'Dati Amm.Sintetici'!B9</f>
        <v>2023</v>
      </c>
      <c r="C8" s="35">
        <f>+D8+E8</f>
        <v>279.10937999999999</v>
      </c>
      <c r="D8" s="35">
        <f>+'Dati Amm.Sintetici'!D9/1000000</f>
        <v>136.65228999999999</v>
      </c>
      <c r="E8" s="35">
        <f>+'Dati Amm.Sintetici'!E9/1000000</f>
        <v>142.45708999999999</v>
      </c>
      <c r="F8" s="36">
        <f>+F7-E8</f>
        <v>3458.0890843299999</v>
      </c>
      <c r="G8" s="32"/>
      <c r="H8" s="3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ht="30" customHeight="1" x14ac:dyDescent="0.2">
      <c r="A9" s="22"/>
      <c r="B9" s="29">
        <f>+'Dati Amm.Sintetici'!B10</f>
        <v>2024</v>
      </c>
      <c r="C9" s="30">
        <f t="shared" ref="C9:C34" si="0">+D9+E9</f>
        <v>321.37031000000002</v>
      </c>
      <c r="D9" s="30">
        <f>+'Dati Amm.Sintetici'!D10/1000000</f>
        <v>142.83043000000001</v>
      </c>
      <c r="E9" s="30">
        <f>+'Dati Amm.Sintetici'!E10/1000000</f>
        <v>178.53988000000001</v>
      </c>
      <c r="F9" s="31">
        <f t="shared" ref="F9:F34" si="1">+F8-E9</f>
        <v>3279.5492043300001</v>
      </c>
      <c r="G9" s="32"/>
      <c r="H9" s="3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</row>
    <row r="10" spans="1:212" ht="30" customHeight="1" x14ac:dyDescent="0.2">
      <c r="A10" s="22"/>
      <c r="B10" s="34">
        <f>+'Dati Amm.Sintetici'!B11</f>
        <v>2025</v>
      </c>
      <c r="C10" s="35">
        <f t="shared" si="0"/>
        <v>350.24589000000003</v>
      </c>
      <c r="D10" s="35">
        <f>+'Dati Amm.Sintetici'!D11/1000000</f>
        <v>140.31464</v>
      </c>
      <c r="E10" s="35">
        <f>+'Dati Amm.Sintetici'!E11/1000000</f>
        <v>209.93125000000001</v>
      </c>
      <c r="F10" s="36">
        <f t="shared" si="1"/>
        <v>3069.61795433</v>
      </c>
      <c r="G10" s="32"/>
      <c r="H10" s="3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ht="30" customHeight="1" x14ac:dyDescent="0.2">
      <c r="A11" s="22"/>
      <c r="B11" s="29">
        <f>+'Dati Amm.Sintetici'!B12</f>
        <v>2026</v>
      </c>
      <c r="C11" s="30">
        <f t="shared" si="0"/>
        <v>322.91670313999998</v>
      </c>
      <c r="D11" s="30">
        <f>+'Dati Amm.Sintetici'!D12/1000000</f>
        <v>136.08946207999998</v>
      </c>
      <c r="E11" s="30">
        <f>+'Dati Amm.Sintetici'!E12/1000000</f>
        <v>186.82724106000001</v>
      </c>
      <c r="F11" s="31">
        <f t="shared" si="1"/>
        <v>2882.7907132700002</v>
      </c>
      <c r="G11" s="32"/>
      <c r="H11" s="3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ht="30" customHeight="1" x14ac:dyDescent="0.2">
      <c r="A12" s="22"/>
      <c r="B12" s="34">
        <f>+'Dati Amm.Sintetici'!B13</f>
        <v>2027</v>
      </c>
      <c r="C12" s="35">
        <f t="shared" si="0"/>
        <v>331.74331561999998</v>
      </c>
      <c r="D12" s="35">
        <f>+'Dati Amm.Sintetici'!D13/1000000</f>
        <v>135.00781162000001</v>
      </c>
      <c r="E12" s="35">
        <f>+'Dati Amm.Sintetici'!E13/1000000</f>
        <v>196.73550399999999</v>
      </c>
      <c r="F12" s="36">
        <f t="shared" si="1"/>
        <v>2686.05520927</v>
      </c>
      <c r="G12" s="32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</row>
    <row r="13" spans="1:212" ht="30" customHeight="1" x14ac:dyDescent="0.2">
      <c r="A13" s="22"/>
      <c r="B13" s="29">
        <f>+'Dati Amm.Sintetici'!B14</f>
        <v>2028</v>
      </c>
      <c r="C13" s="30">
        <f t="shared" si="0"/>
        <v>320.05641220000007</v>
      </c>
      <c r="D13" s="30">
        <f>+'Dati Amm.Sintetici'!D14/1000000</f>
        <v>129.15984109000001</v>
      </c>
      <c r="E13" s="30">
        <f>+'Dati Amm.Sintetici'!E14/1000000</f>
        <v>190.89657111000002</v>
      </c>
      <c r="F13" s="31">
        <f t="shared" si="1"/>
        <v>2495.15863816</v>
      </c>
      <c r="G13" s="32"/>
      <c r="H13" s="3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</row>
    <row r="14" spans="1:212" ht="30" customHeight="1" x14ac:dyDescent="0.2">
      <c r="A14" s="22"/>
      <c r="B14" s="34">
        <f>+'Dati Amm.Sintetici'!B15</f>
        <v>2029</v>
      </c>
      <c r="C14" s="35">
        <f t="shared" si="0"/>
        <v>323.67023470000004</v>
      </c>
      <c r="D14" s="35">
        <f>+'Dati Amm.Sintetici'!D15/1000000</f>
        <v>125.75545313000001</v>
      </c>
      <c r="E14" s="35">
        <f>+'Dati Amm.Sintetici'!E15/1000000</f>
        <v>197.91478157000006</v>
      </c>
      <c r="F14" s="36">
        <f t="shared" si="1"/>
        <v>2297.2438565900002</v>
      </c>
      <c r="G14" s="32"/>
      <c r="H14" s="3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</row>
    <row r="15" spans="1:212" ht="30" customHeight="1" x14ac:dyDescent="0.2">
      <c r="A15" s="22"/>
      <c r="B15" s="29">
        <f>+'Dati Amm.Sintetici'!B16</f>
        <v>2030</v>
      </c>
      <c r="C15" s="30">
        <f t="shared" si="0"/>
        <v>327.43494497999995</v>
      </c>
      <c r="D15" s="30">
        <f>+'Dati Amm.Sintetici'!D16/1000000</f>
        <v>122.31033103999999</v>
      </c>
      <c r="E15" s="30">
        <f>+'Dati Amm.Sintetici'!E16/1000000</f>
        <v>205.12461393999996</v>
      </c>
      <c r="F15" s="31">
        <f t="shared" si="1"/>
        <v>2092.1192426500002</v>
      </c>
      <c r="G15" s="32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</row>
    <row r="16" spans="1:212" ht="30" customHeight="1" x14ac:dyDescent="0.2">
      <c r="A16" s="22"/>
      <c r="B16" s="34">
        <f>+'Dati Amm.Sintetici'!B17</f>
        <v>2031</v>
      </c>
      <c r="C16" s="35">
        <f t="shared" si="0"/>
        <v>330.77484273000005</v>
      </c>
      <c r="D16" s="35">
        <f>+'Dati Amm.Sintetici'!D17/1000000</f>
        <v>118.69924217000001</v>
      </c>
      <c r="E16" s="35">
        <f>+'Dati Amm.Sintetici'!E17/1000000</f>
        <v>212.07560056000005</v>
      </c>
      <c r="F16" s="36">
        <f t="shared" si="1"/>
        <v>1880.04364209</v>
      </c>
      <c r="G16" s="32"/>
      <c r="H16" s="3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</row>
    <row r="17" spans="1:212" ht="30" customHeight="1" x14ac:dyDescent="0.2">
      <c r="A17" s="22"/>
      <c r="B17" s="29">
        <f>+'Dati Amm.Sintetici'!B18</f>
        <v>2032</v>
      </c>
      <c r="C17" s="30">
        <f t="shared" si="0"/>
        <v>334.17315874999997</v>
      </c>
      <c r="D17" s="30">
        <f>+'Dati Amm.Sintetici'!D18/1000000</f>
        <v>114.92650741000003</v>
      </c>
      <c r="E17" s="30">
        <f>+'Dati Amm.Sintetici'!E18/1000000</f>
        <v>219.24665133999997</v>
      </c>
      <c r="F17" s="31">
        <f t="shared" si="1"/>
        <v>1660.7969907500001</v>
      </c>
      <c r="G17" s="32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</row>
    <row r="18" spans="1:212" ht="30" customHeight="1" x14ac:dyDescent="0.2">
      <c r="A18" s="22"/>
      <c r="B18" s="34">
        <f>+'Dati Amm.Sintetici'!B19</f>
        <v>2033</v>
      </c>
      <c r="C18" s="35">
        <f t="shared" si="0"/>
        <v>333.73708775999995</v>
      </c>
      <c r="D18" s="35">
        <f>+'Dati Amm.Sintetici'!D19/1000000</f>
        <v>110.90895589000002</v>
      </c>
      <c r="E18" s="35">
        <f>+'Dati Amm.Sintetici'!E19/1000000</f>
        <v>222.82813186999994</v>
      </c>
      <c r="F18" s="36">
        <f t="shared" si="1"/>
        <v>1437.9688588800002</v>
      </c>
      <c r="G18" s="32"/>
      <c r="H18" s="3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</row>
    <row r="19" spans="1:212" ht="30" customHeight="1" x14ac:dyDescent="0.2">
      <c r="A19" s="22"/>
      <c r="B19" s="29">
        <f>+'Dati Amm.Sintetici'!B20</f>
        <v>2034</v>
      </c>
      <c r="C19" s="30">
        <f t="shared" si="0"/>
        <v>337.18158578999999</v>
      </c>
      <c r="D19" s="30">
        <f>+'Dati Amm.Sintetici'!D20/1000000</f>
        <v>106.81355032000002</v>
      </c>
      <c r="E19" s="30">
        <f>+'Dati Amm.Sintetici'!E20/1000000</f>
        <v>230.36803546999994</v>
      </c>
      <c r="F19" s="31">
        <f t="shared" si="1"/>
        <v>1207.6008234100002</v>
      </c>
      <c r="G19" s="32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</row>
    <row r="20" spans="1:212" ht="30" customHeight="1" x14ac:dyDescent="0.2">
      <c r="A20" s="22"/>
      <c r="B20" s="34">
        <f>+'Dati Amm.Sintetici'!B21</f>
        <v>2035</v>
      </c>
      <c r="C20" s="35">
        <f t="shared" si="0"/>
        <v>303.34665415000006</v>
      </c>
      <c r="D20" s="35">
        <f>+'Dati Amm.Sintetici'!D21/1000000</f>
        <v>102.64814071000001</v>
      </c>
      <c r="E20" s="35">
        <f>+'Dati Amm.Sintetici'!E21/1000000</f>
        <v>200.69851344000003</v>
      </c>
      <c r="F20" s="36">
        <f t="shared" si="1"/>
        <v>1006.9023099700001</v>
      </c>
      <c r="G20" s="32"/>
      <c r="H20" s="3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</row>
    <row r="21" spans="1:212" ht="30" customHeight="1" x14ac:dyDescent="0.2">
      <c r="A21" s="22"/>
      <c r="B21" s="29">
        <f>+'Dati Amm.Sintetici'!B22</f>
        <v>2036</v>
      </c>
      <c r="C21" s="30">
        <f t="shared" si="0"/>
        <v>162.76902353999992</v>
      </c>
      <c r="D21" s="30">
        <f>+'Dati Amm.Sintetici'!D22/1000000</f>
        <v>31.026564530000005</v>
      </c>
      <c r="E21" s="30">
        <f>+'Dati Amm.Sintetici'!E22/1000000</f>
        <v>131.74245900999992</v>
      </c>
      <c r="F21" s="31">
        <f t="shared" si="1"/>
        <v>875.1598509600002</v>
      </c>
      <c r="G21" s="32"/>
      <c r="H21" s="3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</row>
    <row r="22" spans="1:212" ht="30" customHeight="1" x14ac:dyDescent="0.2">
      <c r="A22" s="22"/>
      <c r="B22" s="34">
        <f>+'Dati Amm.Sintetici'!B23</f>
        <v>2037</v>
      </c>
      <c r="C22" s="35">
        <f t="shared" si="0"/>
        <v>154.18225914999999</v>
      </c>
      <c r="D22" s="35">
        <f>+'Dati Amm.Sintetici'!D23/1000000</f>
        <v>26.991396950000002</v>
      </c>
      <c r="E22" s="35">
        <f>+'Dati Amm.Sintetici'!E23/1000000</f>
        <v>127.1908622</v>
      </c>
      <c r="F22" s="36">
        <f t="shared" si="1"/>
        <v>747.96898876000023</v>
      </c>
      <c r="G22" s="32"/>
      <c r="H22" s="3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</row>
    <row r="23" spans="1:212" ht="30" customHeight="1" x14ac:dyDescent="0.2">
      <c r="A23" s="22"/>
      <c r="B23" s="29">
        <f>+'Dati Amm.Sintetici'!B24</f>
        <v>2038</v>
      </c>
      <c r="C23" s="30">
        <f t="shared" si="0"/>
        <v>151.22174967000001</v>
      </c>
      <c r="D23" s="30">
        <f>+'Dati Amm.Sintetici'!D24/1000000</f>
        <v>22.861371780000002</v>
      </c>
      <c r="E23" s="30">
        <f>+'Dati Amm.Sintetici'!E24/1000000</f>
        <v>128.36037789</v>
      </c>
      <c r="F23" s="31">
        <f t="shared" si="1"/>
        <v>619.60861087000023</v>
      </c>
      <c r="G23" s="32"/>
      <c r="H23" s="3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</row>
    <row r="24" spans="1:212" ht="30" customHeight="1" x14ac:dyDescent="0.2">
      <c r="A24" s="22"/>
      <c r="B24" s="34">
        <f>+'Dati Amm.Sintetici'!B25</f>
        <v>2039</v>
      </c>
      <c r="C24" s="35">
        <f t="shared" si="0"/>
        <v>142.81529804999997</v>
      </c>
      <c r="D24" s="35">
        <f>+'Dati Amm.Sintetici'!D25/1000000</f>
        <v>18.812399840000005</v>
      </c>
      <c r="E24" s="35">
        <f>+'Dati Amm.Sintetici'!E25/1000000</f>
        <v>124.00289820999996</v>
      </c>
      <c r="F24" s="36">
        <f t="shared" si="1"/>
        <v>495.60571266000028</v>
      </c>
      <c r="G24" s="32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</row>
    <row r="25" spans="1:212" ht="30" customHeight="1" x14ac:dyDescent="0.2">
      <c r="A25" s="22"/>
      <c r="B25" s="29">
        <f>+'Dati Amm.Sintetici'!B26</f>
        <v>2040</v>
      </c>
      <c r="C25" s="30">
        <f t="shared" si="0"/>
        <v>141.22084062000005</v>
      </c>
      <c r="D25" s="30">
        <f>+'Dati Amm.Sintetici'!D26/1000000</f>
        <v>14.953582340000001</v>
      </c>
      <c r="E25" s="30">
        <f>+'Dati Amm.Sintetici'!E26/1000000</f>
        <v>126.26725828000004</v>
      </c>
      <c r="F25" s="31">
        <f t="shared" si="1"/>
        <v>369.33845438000026</v>
      </c>
      <c r="G25" s="32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</row>
    <row r="26" spans="1:212" ht="30" customHeight="1" x14ac:dyDescent="0.2">
      <c r="A26" s="22"/>
      <c r="B26" s="34">
        <f>+'Dati Amm.Sintetici'!B27</f>
        <v>2041</v>
      </c>
      <c r="C26" s="35">
        <f t="shared" si="0"/>
        <v>104.2910605</v>
      </c>
      <c r="D26" s="35">
        <f>+'Dati Amm.Sintetici'!D27/1000000</f>
        <v>11.267952789999999</v>
      </c>
      <c r="E26" s="35">
        <f>+'Dati Amm.Sintetici'!E27/1000000</f>
        <v>93.023107710000005</v>
      </c>
      <c r="F26" s="36">
        <f t="shared" si="1"/>
        <v>276.31534667000028</v>
      </c>
      <c r="G26" s="32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</row>
    <row r="27" spans="1:212" ht="30" customHeight="1" x14ac:dyDescent="0.2">
      <c r="A27" s="22"/>
      <c r="B27" s="29">
        <f>+'Dati Amm.Sintetici'!B28</f>
        <v>2042</v>
      </c>
      <c r="C27" s="30">
        <f t="shared" si="0"/>
        <v>100.16844841000001</v>
      </c>
      <c r="D27" s="30">
        <f>+'Dati Amm.Sintetici'!D28/1000000</f>
        <v>8.1818355199999981</v>
      </c>
      <c r="E27" s="30">
        <f>+'Dati Amm.Sintetici'!E28/1000000</f>
        <v>91.986612890000018</v>
      </c>
      <c r="F27" s="31">
        <f t="shared" si="1"/>
        <v>184.32873378000028</v>
      </c>
      <c r="G27" s="32"/>
      <c r="H27" s="3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</row>
    <row r="28" spans="1:212" ht="30" customHeight="1" x14ac:dyDescent="0.2">
      <c r="A28" s="22"/>
      <c r="B28" s="34">
        <f>+'Dati Amm.Sintetici'!B29</f>
        <v>2043</v>
      </c>
      <c r="C28" s="35">
        <f t="shared" si="0"/>
        <v>97.459557829999994</v>
      </c>
      <c r="D28" s="35">
        <f>+'Dati Amm.Sintetici'!D29/1000000</f>
        <v>5.1748267000000006</v>
      </c>
      <c r="E28" s="35">
        <f>+'Dati Amm.Sintetici'!E29/1000000</f>
        <v>92.284731129999997</v>
      </c>
      <c r="F28" s="36">
        <f t="shared" si="1"/>
        <v>92.04400265000028</v>
      </c>
      <c r="G28" s="32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</row>
    <row r="29" spans="1:212" ht="30" customHeight="1" x14ac:dyDescent="0.2">
      <c r="A29" s="22"/>
      <c r="B29" s="29">
        <f>+'Dati Amm.Sintetici'!B30</f>
        <v>2044</v>
      </c>
      <c r="C29" s="30">
        <f t="shared" si="0"/>
        <v>30.127069840000004</v>
      </c>
      <c r="D29" s="30">
        <f>+'Dati Amm.Sintetici'!D30/1000000</f>
        <v>2.7487291799999998</v>
      </c>
      <c r="E29" s="30">
        <f>+'Dati Amm.Sintetici'!E30/1000000</f>
        <v>27.378340660000003</v>
      </c>
      <c r="F29" s="31">
        <f t="shared" si="1"/>
        <v>64.665661990000274</v>
      </c>
      <c r="G29" s="32"/>
      <c r="H29" s="3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</row>
    <row r="30" spans="1:212" ht="30" customHeight="1" x14ac:dyDescent="0.2">
      <c r="A30" s="22"/>
      <c r="B30" s="34">
        <f>+'Dati Amm.Sintetici'!B31</f>
        <v>2045</v>
      </c>
      <c r="C30" s="35">
        <f t="shared" si="0"/>
        <v>22.980300410000005</v>
      </c>
      <c r="D30" s="35">
        <f>+'Dati Amm.Sintetici'!D31/1000000</f>
        <v>1.9518993500000001</v>
      </c>
      <c r="E30" s="35">
        <f>+'Dati Amm.Sintetici'!E31/1000000</f>
        <v>21.028401060000004</v>
      </c>
      <c r="F30" s="36">
        <f t="shared" si="1"/>
        <v>43.637260930000267</v>
      </c>
      <c r="G30" s="32"/>
      <c r="H30" s="3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</row>
    <row r="31" spans="1:212" ht="30" customHeight="1" x14ac:dyDescent="0.2">
      <c r="A31" s="22"/>
      <c r="B31" s="29">
        <f>+'Dati Amm.Sintetici'!B32</f>
        <v>2046</v>
      </c>
      <c r="C31" s="30">
        <f t="shared" si="0"/>
        <v>21.618030589999996</v>
      </c>
      <c r="D31" s="30">
        <f>+'Dati Amm.Sintetici'!D32/1000000</f>
        <v>1.2892842900000001</v>
      </c>
      <c r="E31" s="30">
        <f>+'Dati Amm.Sintetici'!E32/1000000</f>
        <v>20.328746299999995</v>
      </c>
      <c r="F31" s="31">
        <f t="shared" si="1"/>
        <v>23.308514630000271</v>
      </c>
      <c r="G31" s="32"/>
      <c r="H31" s="3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</row>
    <row r="32" spans="1:212" ht="30" customHeight="1" x14ac:dyDescent="0.2">
      <c r="A32" s="22"/>
      <c r="B32" s="34">
        <f>+'Dati Amm.Sintetici'!B33</f>
        <v>2047</v>
      </c>
      <c r="C32" s="35">
        <f t="shared" si="0"/>
        <v>14.141261220000001</v>
      </c>
      <c r="D32" s="35">
        <f>+'Dati Amm.Sintetici'!D33/1000000</f>
        <v>0.63620351000000008</v>
      </c>
      <c r="E32" s="35">
        <f>+'Dati Amm.Sintetici'!E33/1000000</f>
        <v>13.505057710000001</v>
      </c>
      <c r="F32" s="36">
        <f t="shared" si="1"/>
        <v>9.8034569200002704</v>
      </c>
      <c r="G32" s="32"/>
      <c r="H32" s="3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</row>
    <row r="33" spans="1:212" ht="30" customHeight="1" x14ac:dyDescent="0.2">
      <c r="A33" s="22"/>
      <c r="B33" s="29">
        <f>+'Dati Amm.Sintetici'!B34</f>
        <v>2048</v>
      </c>
      <c r="C33" s="30">
        <f t="shared" si="0"/>
        <v>5.6664433000000001</v>
      </c>
      <c r="D33" s="30">
        <f>+'Dati Amm.Sintetici'!D34/1000000</f>
        <v>0.3029173</v>
      </c>
      <c r="E33" s="30">
        <f>+'Dati Amm.Sintetici'!E34/1000000</f>
        <v>5.3635260000000002</v>
      </c>
      <c r="F33" s="31">
        <f t="shared" si="1"/>
        <v>4.4399309200002701</v>
      </c>
      <c r="G33" s="32"/>
      <c r="H33" s="3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</row>
    <row r="34" spans="1:212" ht="30" customHeight="1" x14ac:dyDescent="0.2">
      <c r="A34" s="22"/>
      <c r="B34" s="34">
        <f>+'Dati Amm.Sintetici'!B35</f>
        <v>2049</v>
      </c>
      <c r="C34" s="35">
        <f t="shared" si="0"/>
        <v>4.5515956700000002</v>
      </c>
      <c r="D34" s="35">
        <f>+'Dati Amm.Sintetici'!D35/1000000</f>
        <v>0.11166474999999999</v>
      </c>
      <c r="E34" s="35">
        <f>+'Dati Amm.Sintetici'!E35/1000000</f>
        <v>4.4399309200000001</v>
      </c>
      <c r="F34" s="36">
        <f t="shared" si="1"/>
        <v>2.7000623958883807E-13</v>
      </c>
      <c r="G34" s="32"/>
      <c r="H34" s="3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</row>
    <row r="35" spans="1:212" s="22" customFormat="1" ht="49.5" customHeight="1" x14ac:dyDescent="0.25">
      <c r="B35" s="88" t="s">
        <v>16</v>
      </c>
      <c r="C35" s="88"/>
      <c r="D35" s="88"/>
      <c r="E35" s="88"/>
      <c r="F35" s="88"/>
      <c r="G35" s="32"/>
    </row>
    <row r="36" spans="1:212" x14ac:dyDescent="0.2">
      <c r="C36" s="5"/>
      <c r="D36" s="5"/>
      <c r="E36" s="5"/>
      <c r="F36" s="5"/>
    </row>
    <row r="37" spans="1:212" x14ac:dyDescent="0.2">
      <c r="C37" s="5"/>
      <c r="D37" s="5"/>
      <c r="E37" s="5"/>
      <c r="F37" s="5"/>
    </row>
    <row r="38" spans="1:212" x14ac:dyDescent="0.2">
      <c r="C38" s="5"/>
      <c r="D38" s="5"/>
      <c r="E38" s="5"/>
      <c r="F38" s="5"/>
    </row>
    <row r="39" spans="1:212" x14ac:dyDescent="0.2">
      <c r="C39" s="5"/>
      <c r="D39" s="5"/>
      <c r="E39" s="5"/>
      <c r="F39" s="5"/>
    </row>
    <row r="40" spans="1:212" x14ac:dyDescent="0.2">
      <c r="C40" s="5"/>
      <c r="D40" s="5"/>
      <c r="E40" s="5"/>
      <c r="F40" s="5"/>
    </row>
    <row r="41" spans="1:212" x14ac:dyDescent="0.2">
      <c r="C41" s="5"/>
      <c r="D41" s="5"/>
      <c r="E41" s="5"/>
      <c r="F41" s="5"/>
    </row>
    <row r="42" spans="1:212" x14ac:dyDescent="0.2">
      <c r="C42" s="5"/>
      <c r="D42" s="5"/>
      <c r="E42" s="5"/>
      <c r="F42" s="5"/>
    </row>
    <row r="43" spans="1:212" x14ac:dyDescent="0.2">
      <c r="C43" s="5"/>
      <c r="D43" s="5"/>
      <c r="E43" s="5"/>
      <c r="F43" s="5"/>
    </row>
    <row r="44" spans="1:212" x14ac:dyDescent="0.2">
      <c r="C44" s="5"/>
      <c r="D44" s="5"/>
      <c r="E44" s="5"/>
      <c r="F44" s="5"/>
    </row>
    <row r="45" spans="1:212" x14ac:dyDescent="0.2">
      <c r="C45" s="5"/>
      <c r="D45" s="5"/>
      <c r="E45" s="5"/>
      <c r="F45" s="5"/>
    </row>
    <row r="46" spans="1:212" x14ac:dyDescent="0.2">
      <c r="C46" s="5"/>
      <c r="D46" s="5"/>
      <c r="E46" s="5"/>
      <c r="F46" s="5"/>
    </row>
    <row r="47" spans="1:212" x14ac:dyDescent="0.2">
      <c r="C47" s="5"/>
      <c r="D47" s="5"/>
      <c r="E47" s="5"/>
      <c r="F47" s="5"/>
    </row>
    <row r="48" spans="1:212" x14ac:dyDescent="0.2">
      <c r="C48" s="5"/>
      <c r="D48" s="5"/>
      <c r="E48" s="5"/>
      <c r="F48" s="5"/>
    </row>
    <row r="49" spans="3:6" x14ac:dyDescent="0.2">
      <c r="C49" s="5"/>
      <c r="D49" s="5"/>
      <c r="E49" s="5"/>
      <c r="F49" s="5"/>
    </row>
    <row r="50" spans="3:6" x14ac:dyDescent="0.2">
      <c r="C50" s="5"/>
      <c r="D50" s="5"/>
      <c r="E50" s="5"/>
      <c r="F50" s="5"/>
    </row>
    <row r="51" spans="3:6" x14ac:dyDescent="0.2">
      <c r="C51" s="5"/>
      <c r="D51" s="5"/>
      <c r="E51" s="5"/>
      <c r="F51" s="5"/>
    </row>
    <row r="52" spans="3:6" x14ac:dyDescent="0.2">
      <c r="C52" s="5"/>
      <c r="D52" s="5"/>
      <c r="E52" s="5"/>
      <c r="F52" s="5"/>
    </row>
    <row r="53" spans="3:6" x14ac:dyDescent="0.2">
      <c r="C53" s="5"/>
      <c r="D53" s="5"/>
      <c r="E53" s="5"/>
      <c r="F53" s="5"/>
    </row>
    <row r="54" spans="3:6" x14ac:dyDescent="0.2">
      <c r="C54" s="5"/>
      <c r="D54" s="5"/>
      <c r="E54" s="5"/>
      <c r="F54" s="5"/>
    </row>
    <row r="55" spans="3:6" x14ac:dyDescent="0.2">
      <c r="C55" s="5"/>
      <c r="D55" s="5"/>
      <c r="E55" s="5"/>
      <c r="F55" s="5"/>
    </row>
  </sheetData>
  <mergeCells count="1">
    <mergeCell ref="B35:F35"/>
  </mergeCells>
  <pageMargins left="0.74803149606299213" right="0.51181102362204722" top="0.51181102362204722" bottom="0.51181102362204722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N42"/>
  <sheetViews>
    <sheetView workbookViewId="0">
      <selection activeCell="H10" sqref="H10"/>
    </sheetView>
  </sheetViews>
  <sheetFormatPr defaultColWidth="12.42578125" defaultRowHeight="15" x14ac:dyDescent="0.2"/>
  <cols>
    <col min="1" max="1" width="3.42578125" style="58" customWidth="1"/>
    <col min="2" max="2" width="16.42578125" style="61" customWidth="1"/>
    <col min="3" max="4" width="19" style="61" customWidth="1"/>
    <col min="5" max="5" width="17.42578125" style="61" bestFit="1" customWidth="1"/>
    <col min="6" max="6" width="23.5703125" style="61" customWidth="1"/>
    <col min="7" max="7" width="3.7109375" style="58" customWidth="1"/>
    <col min="8" max="8" width="19.28515625" style="58" bestFit="1" customWidth="1"/>
    <col min="9" max="9" width="18.140625" style="58" bestFit="1" customWidth="1"/>
    <col min="10" max="16384" width="12.42578125" style="58"/>
  </cols>
  <sheetData>
    <row r="1" spans="1:170" s="41" customFormat="1" x14ac:dyDescent="0.2">
      <c r="B1" s="42"/>
      <c r="C1" s="42"/>
      <c r="D1" s="42"/>
      <c r="E1" s="8"/>
      <c r="F1" s="8"/>
    </row>
    <row r="2" spans="1:170" s="1" customFormat="1" ht="18" x14ac:dyDescent="0.25">
      <c r="B2" s="38" t="s">
        <v>12</v>
      </c>
      <c r="C2" s="43"/>
      <c r="D2" s="8"/>
      <c r="E2" s="8"/>
      <c r="F2" s="8"/>
    </row>
    <row r="3" spans="1:170" s="1" customFormat="1" x14ac:dyDescent="0.2">
      <c r="B3" s="44" t="s">
        <v>13</v>
      </c>
      <c r="C3" s="45"/>
      <c r="D3" s="46"/>
      <c r="E3" s="8"/>
      <c r="F3" s="8"/>
    </row>
    <row r="4" spans="1:170" s="41" customFormat="1" x14ac:dyDescent="0.2">
      <c r="B4" s="44"/>
      <c r="C4" s="47"/>
      <c r="D4" s="42"/>
      <c r="E4" s="42"/>
      <c r="F4" s="48"/>
    </row>
    <row r="5" spans="1:170" s="15" customFormat="1" ht="15.75" customHeight="1" x14ac:dyDescent="0.25"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</row>
    <row r="6" spans="1:170" s="50" customFormat="1" ht="15.75" customHeight="1" x14ac:dyDescent="0.25">
      <c r="B6" s="49" t="s">
        <v>7</v>
      </c>
      <c r="C6" s="51" t="s">
        <v>8</v>
      </c>
      <c r="D6" s="52" t="s">
        <v>9</v>
      </c>
      <c r="E6" s="51" t="s">
        <v>10</v>
      </c>
      <c r="F6" s="51" t="s">
        <v>11</v>
      </c>
    </row>
    <row r="7" spans="1:170" s="50" customFormat="1" ht="9.9499999999999993" customHeight="1" x14ac:dyDescent="0.25">
      <c r="B7" s="53"/>
      <c r="C7" s="53"/>
      <c r="D7" s="54"/>
      <c r="E7" s="54"/>
      <c r="F7" s="54"/>
    </row>
    <row r="8" spans="1:170" ht="15.2" customHeight="1" x14ac:dyDescent="0.2">
      <c r="A8" s="55"/>
      <c r="B8" s="56">
        <v>2022</v>
      </c>
      <c r="C8" s="57"/>
      <c r="D8" s="57"/>
      <c r="E8" s="57"/>
      <c r="F8" s="57">
        <v>3600546174.3299999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</row>
    <row r="9" spans="1:170" ht="15.2" customHeight="1" x14ac:dyDescent="0.2">
      <c r="A9" s="55"/>
      <c r="B9" s="59">
        <v>2023</v>
      </c>
      <c r="C9" s="60">
        <f t="shared" ref="C9:C35" si="0">+D9+E9</f>
        <v>279109380</v>
      </c>
      <c r="D9" s="60">
        <v>136652290</v>
      </c>
      <c r="E9" s="60">
        <v>142457090</v>
      </c>
      <c r="F9" s="60">
        <f t="shared" ref="F9:F35" si="1">+F8-E9</f>
        <v>3458089084.3299999</v>
      </c>
      <c r="G9" s="55"/>
      <c r="H9" s="87"/>
      <c r="I9" s="8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</row>
    <row r="10" spans="1:170" ht="15.2" customHeight="1" x14ac:dyDescent="0.2">
      <c r="A10" s="55"/>
      <c r="B10" s="56">
        <v>2024</v>
      </c>
      <c r="C10" s="57">
        <f t="shared" si="0"/>
        <v>321370310</v>
      </c>
      <c r="D10" s="57">
        <v>142830430</v>
      </c>
      <c r="E10" s="57">
        <v>178539880</v>
      </c>
      <c r="F10" s="57">
        <f t="shared" si="1"/>
        <v>3279549204.3299999</v>
      </c>
      <c r="G10" s="55"/>
      <c r="H10" s="87"/>
      <c r="I10" s="87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</row>
    <row r="11" spans="1:170" ht="15.2" customHeight="1" x14ac:dyDescent="0.2">
      <c r="A11" s="55"/>
      <c r="B11" s="59">
        <v>2025</v>
      </c>
      <c r="C11" s="60">
        <f t="shared" si="0"/>
        <v>350245890</v>
      </c>
      <c r="D11" s="60">
        <v>140314640</v>
      </c>
      <c r="E11" s="60">
        <v>209931250</v>
      </c>
      <c r="F11" s="60">
        <f t="shared" si="1"/>
        <v>3069617954.3299999</v>
      </c>
      <c r="G11" s="55"/>
      <c r="H11" s="87"/>
      <c r="I11" s="87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</row>
    <row r="12" spans="1:170" ht="15.2" customHeight="1" x14ac:dyDescent="0.2">
      <c r="A12" s="55"/>
      <c r="B12" s="56">
        <v>2026</v>
      </c>
      <c r="C12" s="57">
        <f t="shared" si="0"/>
        <v>322916703.13999999</v>
      </c>
      <c r="D12" s="57">
        <v>136089462.07999998</v>
      </c>
      <c r="E12" s="57">
        <v>186827241.06</v>
      </c>
      <c r="F12" s="57">
        <f t="shared" si="1"/>
        <v>2882790713.27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</row>
    <row r="13" spans="1:170" ht="15.2" customHeight="1" x14ac:dyDescent="0.2">
      <c r="A13" s="55"/>
      <c r="B13" s="59">
        <v>2027</v>
      </c>
      <c r="C13" s="60">
        <f t="shared" si="0"/>
        <v>331743315.62</v>
      </c>
      <c r="D13" s="60">
        <v>135007811.62</v>
      </c>
      <c r="E13" s="60">
        <v>196735504</v>
      </c>
      <c r="F13" s="60">
        <f t="shared" si="1"/>
        <v>2686055209.27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</row>
    <row r="14" spans="1:170" ht="15.2" customHeight="1" x14ac:dyDescent="0.2">
      <c r="A14" s="55"/>
      <c r="B14" s="56">
        <v>2028</v>
      </c>
      <c r="C14" s="57">
        <f t="shared" si="0"/>
        <v>320056412.20000005</v>
      </c>
      <c r="D14" s="57">
        <v>129159841.09</v>
      </c>
      <c r="E14" s="57">
        <v>190896571.11000001</v>
      </c>
      <c r="F14" s="57">
        <f t="shared" si="1"/>
        <v>2495158638.1599998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</row>
    <row r="15" spans="1:170" ht="15.2" customHeight="1" x14ac:dyDescent="0.2">
      <c r="A15" s="55"/>
      <c r="B15" s="59">
        <v>2029</v>
      </c>
      <c r="C15" s="60">
        <f t="shared" si="0"/>
        <v>323670234.70000005</v>
      </c>
      <c r="D15" s="60">
        <v>125755453.13000001</v>
      </c>
      <c r="E15" s="60">
        <v>197914781.57000005</v>
      </c>
      <c r="F15" s="60">
        <f t="shared" si="1"/>
        <v>2297243856.5899997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</row>
    <row r="16" spans="1:170" ht="15.2" customHeight="1" x14ac:dyDescent="0.2">
      <c r="A16" s="55"/>
      <c r="B16" s="56">
        <v>2030</v>
      </c>
      <c r="C16" s="57">
        <f t="shared" si="0"/>
        <v>327434944.97999996</v>
      </c>
      <c r="D16" s="57">
        <v>122310331.03999999</v>
      </c>
      <c r="E16" s="57">
        <v>205124613.93999997</v>
      </c>
      <c r="F16" s="57">
        <f t="shared" si="1"/>
        <v>2092119242.6499996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</row>
    <row r="17" spans="1:170" ht="15.2" customHeight="1" x14ac:dyDescent="0.2">
      <c r="A17" s="55"/>
      <c r="B17" s="59">
        <v>2031</v>
      </c>
      <c r="C17" s="60">
        <f t="shared" si="0"/>
        <v>330774842.73000008</v>
      </c>
      <c r="D17" s="60">
        <v>118699242.17</v>
      </c>
      <c r="E17" s="60">
        <v>212075600.56000006</v>
      </c>
      <c r="F17" s="60">
        <f t="shared" si="1"/>
        <v>1880043642.0899997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</row>
    <row r="18" spans="1:170" ht="15.2" customHeight="1" x14ac:dyDescent="0.2">
      <c r="A18" s="55"/>
      <c r="B18" s="56">
        <v>2032</v>
      </c>
      <c r="C18" s="57">
        <f t="shared" si="0"/>
        <v>334173158.75</v>
      </c>
      <c r="D18" s="57">
        <v>114926507.41000003</v>
      </c>
      <c r="E18" s="57">
        <v>219246651.33999997</v>
      </c>
      <c r="F18" s="57">
        <f t="shared" si="1"/>
        <v>1660796990.7499998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</row>
    <row r="19" spans="1:170" ht="15.2" customHeight="1" x14ac:dyDescent="0.2">
      <c r="A19" s="55"/>
      <c r="B19" s="59">
        <v>2033</v>
      </c>
      <c r="C19" s="60">
        <f t="shared" si="0"/>
        <v>333737087.75999999</v>
      </c>
      <c r="D19" s="60">
        <v>110908955.89000002</v>
      </c>
      <c r="E19" s="60">
        <v>222828131.86999995</v>
      </c>
      <c r="F19" s="60">
        <f t="shared" si="1"/>
        <v>1437968858.8799999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</row>
    <row r="20" spans="1:170" ht="15.2" customHeight="1" x14ac:dyDescent="0.2">
      <c r="A20" s="55"/>
      <c r="B20" s="56">
        <v>2034</v>
      </c>
      <c r="C20" s="57">
        <f t="shared" si="0"/>
        <v>337181585.78999996</v>
      </c>
      <c r="D20" s="57">
        <v>106813550.32000002</v>
      </c>
      <c r="E20" s="57">
        <v>230368035.46999994</v>
      </c>
      <c r="F20" s="57">
        <f t="shared" si="1"/>
        <v>1207600823.4099998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</row>
    <row r="21" spans="1:170" ht="15.2" customHeight="1" x14ac:dyDescent="0.2">
      <c r="A21" s="55"/>
      <c r="B21" s="59">
        <v>2035</v>
      </c>
      <c r="C21" s="60">
        <f t="shared" si="0"/>
        <v>303346654.15000004</v>
      </c>
      <c r="D21" s="60">
        <v>102648140.71000001</v>
      </c>
      <c r="E21" s="60">
        <v>200698513.44000003</v>
      </c>
      <c r="F21" s="60">
        <f t="shared" si="1"/>
        <v>1006902309.9699998</v>
      </c>
      <c r="G21" s="39" t="s">
        <v>14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</row>
    <row r="22" spans="1:170" ht="15.2" customHeight="1" x14ac:dyDescent="0.2">
      <c r="A22" s="55"/>
      <c r="B22" s="56">
        <v>2036</v>
      </c>
      <c r="C22" s="57">
        <f t="shared" si="0"/>
        <v>162769023.53999993</v>
      </c>
      <c r="D22" s="57">
        <v>31026564.530000005</v>
      </c>
      <c r="E22" s="57">
        <v>131742459.00999992</v>
      </c>
      <c r="F22" s="57">
        <f t="shared" si="1"/>
        <v>875159850.95999992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</row>
    <row r="23" spans="1:170" ht="15.2" customHeight="1" x14ac:dyDescent="0.2">
      <c r="A23" s="55"/>
      <c r="B23" s="59">
        <v>2037</v>
      </c>
      <c r="C23" s="60">
        <f t="shared" si="0"/>
        <v>154182259.15000001</v>
      </c>
      <c r="D23" s="60">
        <v>26991396.950000003</v>
      </c>
      <c r="E23" s="60">
        <v>127190862.2</v>
      </c>
      <c r="F23" s="60">
        <f t="shared" si="1"/>
        <v>747968988.75999987</v>
      </c>
      <c r="G23" s="3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</row>
    <row r="24" spans="1:170" ht="15.2" customHeight="1" x14ac:dyDescent="0.2">
      <c r="A24" s="55"/>
      <c r="B24" s="56">
        <v>2038</v>
      </c>
      <c r="C24" s="57">
        <f t="shared" si="0"/>
        <v>151221749.67000002</v>
      </c>
      <c r="D24" s="57">
        <v>22861371.780000001</v>
      </c>
      <c r="E24" s="57">
        <v>128360377.89</v>
      </c>
      <c r="F24" s="57">
        <f t="shared" si="1"/>
        <v>619608610.86999989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</row>
    <row r="25" spans="1:170" ht="15.2" customHeight="1" x14ac:dyDescent="0.2">
      <c r="A25" s="55"/>
      <c r="B25" s="59">
        <v>2039</v>
      </c>
      <c r="C25" s="60">
        <f t="shared" si="0"/>
        <v>142815298.04999995</v>
      </c>
      <c r="D25" s="60">
        <v>18812399.840000004</v>
      </c>
      <c r="E25" s="60">
        <v>124002898.20999995</v>
      </c>
      <c r="F25" s="60">
        <f>+F24-E25</f>
        <v>495605712.65999997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</row>
    <row r="26" spans="1:170" ht="15.2" customHeight="1" x14ac:dyDescent="0.2">
      <c r="A26" s="55"/>
      <c r="B26" s="56">
        <v>2040</v>
      </c>
      <c r="C26" s="57">
        <f t="shared" si="0"/>
        <v>141220840.62000003</v>
      </c>
      <c r="D26" s="57">
        <v>14953582.34</v>
      </c>
      <c r="E26" s="57">
        <v>126267258.28000003</v>
      </c>
      <c r="F26" s="57">
        <f t="shared" si="1"/>
        <v>369338454.37999994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</row>
    <row r="27" spans="1:170" ht="15.2" customHeight="1" x14ac:dyDescent="0.2">
      <c r="A27" s="55"/>
      <c r="B27" s="59">
        <v>2041</v>
      </c>
      <c r="C27" s="60">
        <f t="shared" si="0"/>
        <v>104291060.5</v>
      </c>
      <c r="D27" s="60">
        <v>11267952.789999999</v>
      </c>
      <c r="E27" s="60">
        <v>93023107.710000008</v>
      </c>
      <c r="F27" s="60">
        <f t="shared" si="1"/>
        <v>276315346.66999996</v>
      </c>
      <c r="G27" s="40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</row>
    <row r="28" spans="1:170" ht="15.2" customHeight="1" x14ac:dyDescent="0.2">
      <c r="A28" s="55"/>
      <c r="B28" s="56">
        <v>2042</v>
      </c>
      <c r="C28" s="57">
        <f t="shared" si="0"/>
        <v>100168448.41000001</v>
      </c>
      <c r="D28" s="57">
        <v>8181835.5199999986</v>
      </c>
      <c r="E28" s="57">
        <v>91986612.890000015</v>
      </c>
      <c r="F28" s="57">
        <f t="shared" si="1"/>
        <v>184328733.77999994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</row>
    <row r="29" spans="1:170" ht="15.2" customHeight="1" x14ac:dyDescent="0.2">
      <c r="A29" s="55"/>
      <c r="B29" s="59">
        <v>2043</v>
      </c>
      <c r="C29" s="60">
        <f t="shared" si="0"/>
        <v>97459557.829999998</v>
      </c>
      <c r="D29" s="60">
        <v>5174826.7</v>
      </c>
      <c r="E29" s="60">
        <v>92284731.129999995</v>
      </c>
      <c r="F29" s="60">
        <f t="shared" si="1"/>
        <v>92044002.649999946</v>
      </c>
      <c r="G29" s="4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</row>
    <row r="30" spans="1:170" ht="15.2" customHeight="1" x14ac:dyDescent="0.2">
      <c r="A30" s="55"/>
      <c r="B30" s="56">
        <v>2044</v>
      </c>
      <c r="C30" s="57">
        <f t="shared" si="0"/>
        <v>30127069.840000004</v>
      </c>
      <c r="D30" s="57">
        <v>2748729.1799999997</v>
      </c>
      <c r="E30" s="57">
        <v>27378340.660000004</v>
      </c>
      <c r="F30" s="57">
        <f t="shared" si="1"/>
        <v>64665661.989999942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</row>
    <row r="31" spans="1:170" ht="15.2" customHeight="1" x14ac:dyDescent="0.2">
      <c r="A31" s="55"/>
      <c r="B31" s="59">
        <v>2045</v>
      </c>
      <c r="C31" s="60">
        <f t="shared" si="0"/>
        <v>22980300.410000004</v>
      </c>
      <c r="D31" s="60">
        <v>1951899.35</v>
      </c>
      <c r="E31" s="60">
        <v>21028401.060000002</v>
      </c>
      <c r="F31" s="60">
        <f t="shared" si="1"/>
        <v>43637260.92999994</v>
      </c>
      <c r="G31" s="40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</row>
    <row r="32" spans="1:170" ht="15.2" customHeight="1" x14ac:dyDescent="0.2">
      <c r="A32" s="55"/>
      <c r="B32" s="56">
        <v>2046</v>
      </c>
      <c r="C32" s="57">
        <f t="shared" si="0"/>
        <v>21618030.589999996</v>
      </c>
      <c r="D32" s="57">
        <v>1289284.29</v>
      </c>
      <c r="E32" s="57">
        <v>20328746.299999997</v>
      </c>
      <c r="F32" s="57">
        <f t="shared" si="1"/>
        <v>23308514.629999943</v>
      </c>
      <c r="G32" s="40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</row>
    <row r="33" spans="1:170" ht="15.2" customHeight="1" x14ac:dyDescent="0.2">
      <c r="A33" s="55"/>
      <c r="B33" s="59">
        <v>2047</v>
      </c>
      <c r="C33" s="60">
        <f t="shared" si="0"/>
        <v>14141261.220000001</v>
      </c>
      <c r="D33" s="60">
        <v>636203.51000000013</v>
      </c>
      <c r="E33" s="60">
        <v>13505057.710000001</v>
      </c>
      <c r="F33" s="60">
        <f t="shared" si="1"/>
        <v>9803456.9199999422</v>
      </c>
      <c r="G33" s="4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</row>
    <row r="34" spans="1:170" ht="15.2" customHeight="1" x14ac:dyDescent="0.2">
      <c r="A34" s="55"/>
      <c r="B34" s="56">
        <v>2048</v>
      </c>
      <c r="C34" s="57">
        <f t="shared" si="0"/>
        <v>5666443.2999999998</v>
      </c>
      <c r="D34" s="57">
        <v>302917.3</v>
      </c>
      <c r="E34" s="57">
        <v>5363526</v>
      </c>
      <c r="F34" s="57">
        <f t="shared" si="1"/>
        <v>4439930.9199999422</v>
      </c>
      <c r="G34" s="4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</row>
    <row r="35" spans="1:170" ht="15.2" customHeight="1" x14ac:dyDescent="0.2">
      <c r="A35" s="55"/>
      <c r="B35" s="59">
        <v>2049</v>
      </c>
      <c r="C35" s="60">
        <f t="shared" si="0"/>
        <v>4551595.67</v>
      </c>
      <c r="D35" s="60">
        <v>111664.75</v>
      </c>
      <c r="E35" s="60">
        <v>4439930.92</v>
      </c>
      <c r="F35" s="60">
        <f t="shared" si="1"/>
        <v>-5.7741999626159668E-8</v>
      </c>
      <c r="G35" s="4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</row>
    <row r="36" spans="1:170" ht="5.25" customHeight="1" x14ac:dyDescent="0.2">
      <c r="A36" s="55"/>
      <c r="B36" s="59"/>
      <c r="C36" s="60"/>
      <c r="D36" s="60"/>
      <c r="E36" s="60"/>
      <c r="F36" s="60"/>
      <c r="G36" s="40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</row>
    <row r="37" spans="1:170" ht="26.25" customHeight="1" x14ac:dyDescent="0.2">
      <c r="B37" s="89" t="s">
        <v>15</v>
      </c>
      <c r="C37" s="90"/>
      <c r="D37" s="90"/>
      <c r="E37" s="90"/>
      <c r="F37" s="90"/>
    </row>
    <row r="38" spans="1:170" x14ac:dyDescent="0.2">
      <c r="B38" s="59"/>
      <c r="C38" s="60"/>
      <c r="D38" s="60"/>
      <c r="E38" s="60"/>
      <c r="F38" s="60"/>
    </row>
    <row r="39" spans="1:170" x14ac:dyDescent="0.2">
      <c r="B39" s="48"/>
      <c r="C39" s="42"/>
      <c r="D39" s="42"/>
      <c r="E39" s="42"/>
      <c r="F39" s="42"/>
    </row>
    <row r="40" spans="1:170" x14ac:dyDescent="0.2">
      <c r="B40" s="48"/>
      <c r="C40" s="42"/>
      <c r="D40" s="42"/>
      <c r="E40" s="42"/>
      <c r="F40" s="42"/>
    </row>
    <row r="41" spans="1:170" x14ac:dyDescent="0.2">
      <c r="B41" s="48"/>
      <c r="C41" s="42"/>
      <c r="D41" s="42"/>
      <c r="E41" s="42"/>
      <c r="F41" s="42"/>
    </row>
    <row r="42" spans="1:170" x14ac:dyDescent="0.2">
      <c r="C42" s="5"/>
      <c r="D42" s="5"/>
      <c r="E42" s="5"/>
      <c r="F42" s="5"/>
    </row>
  </sheetData>
  <mergeCells count="1">
    <mergeCell ref="B37:F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H43"/>
  <sheetViews>
    <sheetView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D21" sqref="D21:D24"/>
    </sheetView>
  </sheetViews>
  <sheetFormatPr defaultRowHeight="15" x14ac:dyDescent="0.25"/>
  <cols>
    <col min="1" max="1" width="2.28515625" customWidth="1"/>
    <col min="2" max="2" width="19.140625" customWidth="1"/>
    <col min="3" max="3" width="16" bestFit="1" customWidth="1"/>
    <col min="4" max="4" width="16" customWidth="1"/>
    <col min="5" max="11" width="16" bestFit="1" customWidth="1"/>
    <col min="247" max="247" width="2.28515625" customWidth="1"/>
    <col min="248" max="248" width="19.140625" customWidth="1"/>
    <col min="249" max="250" width="16" customWidth="1"/>
    <col min="251" max="251" width="16.7109375" customWidth="1"/>
    <col min="252" max="252" width="16" customWidth="1"/>
    <col min="253" max="253" width="18" customWidth="1"/>
    <col min="254" max="255" width="16" bestFit="1" customWidth="1"/>
    <col min="256" max="256" width="2.28515625" customWidth="1"/>
    <col min="257" max="257" width="16" bestFit="1" customWidth="1"/>
    <col min="258" max="258" width="16.140625" customWidth="1"/>
    <col min="259" max="262" width="16" bestFit="1" customWidth="1"/>
    <col min="503" max="503" width="2.28515625" customWidth="1"/>
    <col min="504" max="504" width="19.140625" customWidth="1"/>
    <col min="505" max="506" width="16" customWidth="1"/>
    <col min="507" max="507" width="16.7109375" customWidth="1"/>
    <col min="508" max="508" width="16" customWidth="1"/>
    <col min="509" max="509" width="18" customWidth="1"/>
    <col min="510" max="511" width="16" bestFit="1" customWidth="1"/>
    <col min="512" max="512" width="2.28515625" customWidth="1"/>
    <col min="513" max="513" width="16" bestFit="1" customWidth="1"/>
    <col min="514" max="514" width="16.140625" customWidth="1"/>
    <col min="515" max="518" width="16" bestFit="1" customWidth="1"/>
    <col min="759" max="759" width="2.28515625" customWidth="1"/>
    <col min="760" max="760" width="19.140625" customWidth="1"/>
    <col min="761" max="762" width="16" customWidth="1"/>
    <col min="763" max="763" width="16.7109375" customWidth="1"/>
    <col min="764" max="764" width="16" customWidth="1"/>
    <col min="765" max="765" width="18" customWidth="1"/>
    <col min="766" max="767" width="16" bestFit="1" customWidth="1"/>
    <col min="768" max="768" width="2.28515625" customWidth="1"/>
    <col min="769" max="769" width="16" bestFit="1" customWidth="1"/>
    <col min="770" max="770" width="16.140625" customWidth="1"/>
    <col min="771" max="774" width="16" bestFit="1" customWidth="1"/>
    <col min="1015" max="1015" width="2.28515625" customWidth="1"/>
    <col min="1016" max="1016" width="19.140625" customWidth="1"/>
    <col min="1017" max="1018" width="16" customWidth="1"/>
    <col min="1019" max="1019" width="16.7109375" customWidth="1"/>
    <col min="1020" max="1020" width="16" customWidth="1"/>
    <col min="1021" max="1021" width="18" customWidth="1"/>
    <col min="1022" max="1023" width="16" bestFit="1" customWidth="1"/>
    <col min="1024" max="1024" width="2.28515625" customWidth="1"/>
    <col min="1025" max="1025" width="16" bestFit="1" customWidth="1"/>
    <col min="1026" max="1026" width="16.140625" customWidth="1"/>
    <col min="1027" max="1030" width="16" bestFit="1" customWidth="1"/>
    <col min="1271" max="1271" width="2.28515625" customWidth="1"/>
    <col min="1272" max="1272" width="19.140625" customWidth="1"/>
    <col min="1273" max="1274" width="16" customWidth="1"/>
    <col min="1275" max="1275" width="16.7109375" customWidth="1"/>
    <col min="1276" max="1276" width="16" customWidth="1"/>
    <col min="1277" max="1277" width="18" customWidth="1"/>
    <col min="1278" max="1279" width="16" bestFit="1" customWidth="1"/>
    <col min="1280" max="1280" width="2.28515625" customWidth="1"/>
    <col min="1281" max="1281" width="16" bestFit="1" customWidth="1"/>
    <col min="1282" max="1282" width="16.140625" customWidth="1"/>
    <col min="1283" max="1286" width="16" bestFit="1" customWidth="1"/>
    <col min="1527" max="1527" width="2.28515625" customWidth="1"/>
    <col min="1528" max="1528" width="19.140625" customWidth="1"/>
    <col min="1529" max="1530" width="16" customWidth="1"/>
    <col min="1531" max="1531" width="16.7109375" customWidth="1"/>
    <col min="1532" max="1532" width="16" customWidth="1"/>
    <col min="1533" max="1533" width="18" customWidth="1"/>
    <col min="1534" max="1535" width="16" bestFit="1" customWidth="1"/>
    <col min="1536" max="1536" width="2.28515625" customWidth="1"/>
    <col min="1537" max="1537" width="16" bestFit="1" customWidth="1"/>
    <col min="1538" max="1538" width="16.140625" customWidth="1"/>
    <col min="1539" max="1542" width="16" bestFit="1" customWidth="1"/>
    <col min="1783" max="1783" width="2.28515625" customWidth="1"/>
    <col min="1784" max="1784" width="19.140625" customWidth="1"/>
    <col min="1785" max="1786" width="16" customWidth="1"/>
    <col min="1787" max="1787" width="16.7109375" customWidth="1"/>
    <col min="1788" max="1788" width="16" customWidth="1"/>
    <col min="1789" max="1789" width="18" customWidth="1"/>
    <col min="1790" max="1791" width="16" bestFit="1" customWidth="1"/>
    <col min="1792" max="1792" width="2.28515625" customWidth="1"/>
    <col min="1793" max="1793" width="16" bestFit="1" customWidth="1"/>
    <col min="1794" max="1794" width="16.140625" customWidth="1"/>
    <col min="1795" max="1798" width="16" bestFit="1" customWidth="1"/>
    <col min="2039" max="2039" width="2.28515625" customWidth="1"/>
    <col min="2040" max="2040" width="19.140625" customWidth="1"/>
    <col min="2041" max="2042" width="16" customWidth="1"/>
    <col min="2043" max="2043" width="16.7109375" customWidth="1"/>
    <col min="2044" max="2044" width="16" customWidth="1"/>
    <col min="2045" max="2045" width="18" customWidth="1"/>
    <col min="2046" max="2047" width="16" bestFit="1" customWidth="1"/>
    <col min="2048" max="2048" width="2.28515625" customWidth="1"/>
    <col min="2049" max="2049" width="16" bestFit="1" customWidth="1"/>
    <col min="2050" max="2050" width="16.140625" customWidth="1"/>
    <col min="2051" max="2054" width="16" bestFit="1" customWidth="1"/>
    <col min="2295" max="2295" width="2.28515625" customWidth="1"/>
    <col min="2296" max="2296" width="19.140625" customWidth="1"/>
    <col min="2297" max="2298" width="16" customWidth="1"/>
    <col min="2299" max="2299" width="16.7109375" customWidth="1"/>
    <col min="2300" max="2300" width="16" customWidth="1"/>
    <col min="2301" max="2301" width="18" customWidth="1"/>
    <col min="2302" max="2303" width="16" bestFit="1" customWidth="1"/>
    <col min="2304" max="2304" width="2.28515625" customWidth="1"/>
    <col min="2305" max="2305" width="16" bestFit="1" customWidth="1"/>
    <col min="2306" max="2306" width="16.140625" customWidth="1"/>
    <col min="2307" max="2310" width="16" bestFit="1" customWidth="1"/>
    <col min="2551" max="2551" width="2.28515625" customWidth="1"/>
    <col min="2552" max="2552" width="19.140625" customWidth="1"/>
    <col min="2553" max="2554" width="16" customWidth="1"/>
    <col min="2555" max="2555" width="16.7109375" customWidth="1"/>
    <col min="2556" max="2556" width="16" customWidth="1"/>
    <col min="2557" max="2557" width="18" customWidth="1"/>
    <col min="2558" max="2559" width="16" bestFit="1" customWidth="1"/>
    <col min="2560" max="2560" width="2.28515625" customWidth="1"/>
    <col min="2561" max="2561" width="16" bestFit="1" customWidth="1"/>
    <col min="2562" max="2562" width="16.140625" customWidth="1"/>
    <col min="2563" max="2566" width="16" bestFit="1" customWidth="1"/>
    <col min="2807" max="2807" width="2.28515625" customWidth="1"/>
    <col min="2808" max="2808" width="19.140625" customWidth="1"/>
    <col min="2809" max="2810" width="16" customWidth="1"/>
    <col min="2811" max="2811" width="16.7109375" customWidth="1"/>
    <col min="2812" max="2812" width="16" customWidth="1"/>
    <col min="2813" max="2813" width="18" customWidth="1"/>
    <col min="2814" max="2815" width="16" bestFit="1" customWidth="1"/>
    <col min="2816" max="2816" width="2.28515625" customWidth="1"/>
    <col min="2817" max="2817" width="16" bestFit="1" customWidth="1"/>
    <col min="2818" max="2818" width="16.140625" customWidth="1"/>
    <col min="2819" max="2822" width="16" bestFit="1" customWidth="1"/>
    <col min="3063" max="3063" width="2.28515625" customWidth="1"/>
    <col min="3064" max="3064" width="19.140625" customWidth="1"/>
    <col min="3065" max="3066" width="16" customWidth="1"/>
    <col min="3067" max="3067" width="16.7109375" customWidth="1"/>
    <col min="3068" max="3068" width="16" customWidth="1"/>
    <col min="3069" max="3069" width="18" customWidth="1"/>
    <col min="3070" max="3071" width="16" bestFit="1" customWidth="1"/>
    <col min="3072" max="3072" width="2.28515625" customWidth="1"/>
    <col min="3073" max="3073" width="16" bestFit="1" customWidth="1"/>
    <col min="3074" max="3074" width="16.140625" customWidth="1"/>
    <col min="3075" max="3078" width="16" bestFit="1" customWidth="1"/>
    <col min="3319" max="3319" width="2.28515625" customWidth="1"/>
    <col min="3320" max="3320" width="19.140625" customWidth="1"/>
    <col min="3321" max="3322" width="16" customWidth="1"/>
    <col min="3323" max="3323" width="16.7109375" customWidth="1"/>
    <col min="3324" max="3324" width="16" customWidth="1"/>
    <col min="3325" max="3325" width="18" customWidth="1"/>
    <col min="3326" max="3327" width="16" bestFit="1" customWidth="1"/>
    <col min="3328" max="3328" width="2.28515625" customWidth="1"/>
    <col min="3329" max="3329" width="16" bestFit="1" customWidth="1"/>
    <col min="3330" max="3330" width="16.140625" customWidth="1"/>
    <col min="3331" max="3334" width="16" bestFit="1" customWidth="1"/>
    <col min="3575" max="3575" width="2.28515625" customWidth="1"/>
    <col min="3576" max="3576" width="19.140625" customWidth="1"/>
    <col min="3577" max="3578" width="16" customWidth="1"/>
    <col min="3579" max="3579" width="16.7109375" customWidth="1"/>
    <col min="3580" max="3580" width="16" customWidth="1"/>
    <col min="3581" max="3581" width="18" customWidth="1"/>
    <col min="3582" max="3583" width="16" bestFit="1" customWidth="1"/>
    <col min="3584" max="3584" width="2.28515625" customWidth="1"/>
    <col min="3585" max="3585" width="16" bestFit="1" customWidth="1"/>
    <col min="3586" max="3586" width="16.140625" customWidth="1"/>
    <col min="3587" max="3590" width="16" bestFit="1" customWidth="1"/>
    <col min="3831" max="3831" width="2.28515625" customWidth="1"/>
    <col min="3832" max="3832" width="19.140625" customWidth="1"/>
    <col min="3833" max="3834" width="16" customWidth="1"/>
    <col min="3835" max="3835" width="16.7109375" customWidth="1"/>
    <col min="3836" max="3836" width="16" customWidth="1"/>
    <col min="3837" max="3837" width="18" customWidth="1"/>
    <col min="3838" max="3839" width="16" bestFit="1" customWidth="1"/>
    <col min="3840" max="3840" width="2.28515625" customWidth="1"/>
    <col min="3841" max="3841" width="16" bestFit="1" customWidth="1"/>
    <col min="3842" max="3842" width="16.140625" customWidth="1"/>
    <col min="3843" max="3846" width="16" bestFit="1" customWidth="1"/>
    <col min="4087" max="4087" width="2.28515625" customWidth="1"/>
    <col min="4088" max="4088" width="19.140625" customWidth="1"/>
    <col min="4089" max="4090" width="16" customWidth="1"/>
    <col min="4091" max="4091" width="16.7109375" customWidth="1"/>
    <col min="4092" max="4092" width="16" customWidth="1"/>
    <col min="4093" max="4093" width="18" customWidth="1"/>
    <col min="4094" max="4095" width="16" bestFit="1" customWidth="1"/>
    <col min="4096" max="4096" width="2.28515625" customWidth="1"/>
    <col min="4097" max="4097" width="16" bestFit="1" customWidth="1"/>
    <col min="4098" max="4098" width="16.140625" customWidth="1"/>
    <col min="4099" max="4102" width="16" bestFit="1" customWidth="1"/>
    <col min="4343" max="4343" width="2.28515625" customWidth="1"/>
    <col min="4344" max="4344" width="19.140625" customWidth="1"/>
    <col min="4345" max="4346" width="16" customWidth="1"/>
    <col min="4347" max="4347" width="16.7109375" customWidth="1"/>
    <col min="4348" max="4348" width="16" customWidth="1"/>
    <col min="4349" max="4349" width="18" customWidth="1"/>
    <col min="4350" max="4351" width="16" bestFit="1" customWidth="1"/>
    <col min="4352" max="4352" width="2.28515625" customWidth="1"/>
    <col min="4353" max="4353" width="16" bestFit="1" customWidth="1"/>
    <col min="4354" max="4354" width="16.140625" customWidth="1"/>
    <col min="4355" max="4358" width="16" bestFit="1" customWidth="1"/>
    <col min="4599" max="4599" width="2.28515625" customWidth="1"/>
    <col min="4600" max="4600" width="19.140625" customWidth="1"/>
    <col min="4601" max="4602" width="16" customWidth="1"/>
    <col min="4603" max="4603" width="16.7109375" customWidth="1"/>
    <col min="4604" max="4604" width="16" customWidth="1"/>
    <col min="4605" max="4605" width="18" customWidth="1"/>
    <col min="4606" max="4607" width="16" bestFit="1" customWidth="1"/>
    <col min="4608" max="4608" width="2.28515625" customWidth="1"/>
    <col min="4609" max="4609" width="16" bestFit="1" customWidth="1"/>
    <col min="4610" max="4610" width="16.140625" customWidth="1"/>
    <col min="4611" max="4614" width="16" bestFit="1" customWidth="1"/>
    <col min="4855" max="4855" width="2.28515625" customWidth="1"/>
    <col min="4856" max="4856" width="19.140625" customWidth="1"/>
    <col min="4857" max="4858" width="16" customWidth="1"/>
    <col min="4859" max="4859" width="16.7109375" customWidth="1"/>
    <col min="4860" max="4860" width="16" customWidth="1"/>
    <col min="4861" max="4861" width="18" customWidth="1"/>
    <col min="4862" max="4863" width="16" bestFit="1" customWidth="1"/>
    <col min="4864" max="4864" width="2.28515625" customWidth="1"/>
    <col min="4865" max="4865" width="16" bestFit="1" customWidth="1"/>
    <col min="4866" max="4866" width="16.140625" customWidth="1"/>
    <col min="4867" max="4870" width="16" bestFit="1" customWidth="1"/>
    <col min="5111" max="5111" width="2.28515625" customWidth="1"/>
    <col min="5112" max="5112" width="19.140625" customWidth="1"/>
    <col min="5113" max="5114" width="16" customWidth="1"/>
    <col min="5115" max="5115" width="16.7109375" customWidth="1"/>
    <col min="5116" max="5116" width="16" customWidth="1"/>
    <col min="5117" max="5117" width="18" customWidth="1"/>
    <col min="5118" max="5119" width="16" bestFit="1" customWidth="1"/>
    <col min="5120" max="5120" width="2.28515625" customWidth="1"/>
    <col min="5121" max="5121" width="16" bestFit="1" customWidth="1"/>
    <col min="5122" max="5122" width="16.140625" customWidth="1"/>
    <col min="5123" max="5126" width="16" bestFit="1" customWidth="1"/>
    <col min="5367" max="5367" width="2.28515625" customWidth="1"/>
    <col min="5368" max="5368" width="19.140625" customWidth="1"/>
    <col min="5369" max="5370" width="16" customWidth="1"/>
    <col min="5371" max="5371" width="16.7109375" customWidth="1"/>
    <col min="5372" max="5372" width="16" customWidth="1"/>
    <col min="5373" max="5373" width="18" customWidth="1"/>
    <col min="5374" max="5375" width="16" bestFit="1" customWidth="1"/>
    <col min="5376" max="5376" width="2.28515625" customWidth="1"/>
    <col min="5377" max="5377" width="16" bestFit="1" customWidth="1"/>
    <col min="5378" max="5378" width="16.140625" customWidth="1"/>
    <col min="5379" max="5382" width="16" bestFit="1" customWidth="1"/>
    <col min="5623" max="5623" width="2.28515625" customWidth="1"/>
    <col min="5624" max="5624" width="19.140625" customWidth="1"/>
    <col min="5625" max="5626" width="16" customWidth="1"/>
    <col min="5627" max="5627" width="16.7109375" customWidth="1"/>
    <col min="5628" max="5628" width="16" customWidth="1"/>
    <col min="5629" max="5629" width="18" customWidth="1"/>
    <col min="5630" max="5631" width="16" bestFit="1" customWidth="1"/>
    <col min="5632" max="5632" width="2.28515625" customWidth="1"/>
    <col min="5633" max="5633" width="16" bestFit="1" customWidth="1"/>
    <col min="5634" max="5634" width="16.140625" customWidth="1"/>
    <col min="5635" max="5638" width="16" bestFit="1" customWidth="1"/>
    <col min="5879" max="5879" width="2.28515625" customWidth="1"/>
    <col min="5880" max="5880" width="19.140625" customWidth="1"/>
    <col min="5881" max="5882" width="16" customWidth="1"/>
    <col min="5883" max="5883" width="16.7109375" customWidth="1"/>
    <col min="5884" max="5884" width="16" customWidth="1"/>
    <col min="5885" max="5885" width="18" customWidth="1"/>
    <col min="5886" max="5887" width="16" bestFit="1" customWidth="1"/>
    <col min="5888" max="5888" width="2.28515625" customWidth="1"/>
    <col min="5889" max="5889" width="16" bestFit="1" customWidth="1"/>
    <col min="5890" max="5890" width="16.140625" customWidth="1"/>
    <col min="5891" max="5894" width="16" bestFit="1" customWidth="1"/>
    <col min="6135" max="6135" width="2.28515625" customWidth="1"/>
    <col min="6136" max="6136" width="19.140625" customWidth="1"/>
    <col min="6137" max="6138" width="16" customWidth="1"/>
    <col min="6139" max="6139" width="16.7109375" customWidth="1"/>
    <col min="6140" max="6140" width="16" customWidth="1"/>
    <col min="6141" max="6141" width="18" customWidth="1"/>
    <col min="6142" max="6143" width="16" bestFit="1" customWidth="1"/>
    <col min="6144" max="6144" width="2.28515625" customWidth="1"/>
    <col min="6145" max="6145" width="16" bestFit="1" customWidth="1"/>
    <col min="6146" max="6146" width="16.140625" customWidth="1"/>
    <col min="6147" max="6150" width="16" bestFit="1" customWidth="1"/>
    <col min="6391" max="6391" width="2.28515625" customWidth="1"/>
    <col min="6392" max="6392" width="19.140625" customWidth="1"/>
    <col min="6393" max="6394" width="16" customWidth="1"/>
    <col min="6395" max="6395" width="16.7109375" customWidth="1"/>
    <col min="6396" max="6396" width="16" customWidth="1"/>
    <col min="6397" max="6397" width="18" customWidth="1"/>
    <col min="6398" max="6399" width="16" bestFit="1" customWidth="1"/>
    <col min="6400" max="6400" width="2.28515625" customWidth="1"/>
    <col min="6401" max="6401" width="16" bestFit="1" customWidth="1"/>
    <col min="6402" max="6402" width="16.140625" customWidth="1"/>
    <col min="6403" max="6406" width="16" bestFit="1" customWidth="1"/>
    <col min="6647" max="6647" width="2.28515625" customWidth="1"/>
    <col min="6648" max="6648" width="19.140625" customWidth="1"/>
    <col min="6649" max="6650" width="16" customWidth="1"/>
    <col min="6651" max="6651" width="16.7109375" customWidth="1"/>
    <col min="6652" max="6652" width="16" customWidth="1"/>
    <col min="6653" max="6653" width="18" customWidth="1"/>
    <col min="6654" max="6655" width="16" bestFit="1" customWidth="1"/>
    <col min="6656" max="6656" width="2.28515625" customWidth="1"/>
    <col min="6657" max="6657" width="16" bestFit="1" customWidth="1"/>
    <col min="6658" max="6658" width="16.140625" customWidth="1"/>
    <col min="6659" max="6662" width="16" bestFit="1" customWidth="1"/>
    <col min="6903" max="6903" width="2.28515625" customWidth="1"/>
    <col min="6904" max="6904" width="19.140625" customWidth="1"/>
    <col min="6905" max="6906" width="16" customWidth="1"/>
    <col min="6907" max="6907" width="16.7109375" customWidth="1"/>
    <col min="6908" max="6908" width="16" customWidth="1"/>
    <col min="6909" max="6909" width="18" customWidth="1"/>
    <col min="6910" max="6911" width="16" bestFit="1" customWidth="1"/>
    <col min="6912" max="6912" width="2.28515625" customWidth="1"/>
    <col min="6913" max="6913" width="16" bestFit="1" customWidth="1"/>
    <col min="6914" max="6914" width="16.140625" customWidth="1"/>
    <col min="6915" max="6918" width="16" bestFit="1" customWidth="1"/>
    <col min="7159" max="7159" width="2.28515625" customWidth="1"/>
    <col min="7160" max="7160" width="19.140625" customWidth="1"/>
    <col min="7161" max="7162" width="16" customWidth="1"/>
    <col min="7163" max="7163" width="16.7109375" customWidth="1"/>
    <col min="7164" max="7164" width="16" customWidth="1"/>
    <col min="7165" max="7165" width="18" customWidth="1"/>
    <col min="7166" max="7167" width="16" bestFit="1" customWidth="1"/>
    <col min="7168" max="7168" width="2.28515625" customWidth="1"/>
    <col min="7169" max="7169" width="16" bestFit="1" customWidth="1"/>
    <col min="7170" max="7170" width="16.140625" customWidth="1"/>
    <col min="7171" max="7174" width="16" bestFit="1" customWidth="1"/>
    <col min="7415" max="7415" width="2.28515625" customWidth="1"/>
    <col min="7416" max="7416" width="19.140625" customWidth="1"/>
    <col min="7417" max="7418" width="16" customWidth="1"/>
    <col min="7419" max="7419" width="16.7109375" customWidth="1"/>
    <col min="7420" max="7420" width="16" customWidth="1"/>
    <col min="7421" max="7421" width="18" customWidth="1"/>
    <col min="7422" max="7423" width="16" bestFit="1" customWidth="1"/>
    <col min="7424" max="7424" width="2.28515625" customWidth="1"/>
    <col min="7425" max="7425" width="16" bestFit="1" customWidth="1"/>
    <col min="7426" max="7426" width="16.140625" customWidth="1"/>
    <col min="7427" max="7430" width="16" bestFit="1" customWidth="1"/>
    <col min="7671" max="7671" width="2.28515625" customWidth="1"/>
    <col min="7672" max="7672" width="19.140625" customWidth="1"/>
    <col min="7673" max="7674" width="16" customWidth="1"/>
    <col min="7675" max="7675" width="16.7109375" customWidth="1"/>
    <col min="7676" max="7676" width="16" customWidth="1"/>
    <col min="7677" max="7677" width="18" customWidth="1"/>
    <col min="7678" max="7679" width="16" bestFit="1" customWidth="1"/>
    <col min="7680" max="7680" width="2.28515625" customWidth="1"/>
    <col min="7681" max="7681" width="16" bestFit="1" customWidth="1"/>
    <col min="7682" max="7682" width="16.140625" customWidth="1"/>
    <col min="7683" max="7686" width="16" bestFit="1" customWidth="1"/>
    <col min="7927" max="7927" width="2.28515625" customWidth="1"/>
    <col min="7928" max="7928" width="19.140625" customWidth="1"/>
    <col min="7929" max="7930" width="16" customWidth="1"/>
    <col min="7931" max="7931" width="16.7109375" customWidth="1"/>
    <col min="7932" max="7932" width="16" customWidth="1"/>
    <col min="7933" max="7933" width="18" customWidth="1"/>
    <col min="7934" max="7935" width="16" bestFit="1" customWidth="1"/>
    <col min="7936" max="7936" width="2.28515625" customWidth="1"/>
    <col min="7937" max="7937" width="16" bestFit="1" customWidth="1"/>
    <col min="7938" max="7938" width="16.140625" customWidth="1"/>
    <col min="7939" max="7942" width="16" bestFit="1" customWidth="1"/>
    <col min="8183" max="8183" width="2.28515625" customWidth="1"/>
    <col min="8184" max="8184" width="19.140625" customWidth="1"/>
    <col min="8185" max="8186" width="16" customWidth="1"/>
    <col min="8187" max="8187" width="16.7109375" customWidth="1"/>
    <col min="8188" max="8188" width="16" customWidth="1"/>
    <col min="8189" max="8189" width="18" customWidth="1"/>
    <col min="8190" max="8191" width="16" bestFit="1" customWidth="1"/>
    <col min="8192" max="8192" width="2.28515625" customWidth="1"/>
    <col min="8193" max="8193" width="16" bestFit="1" customWidth="1"/>
    <col min="8194" max="8194" width="16.140625" customWidth="1"/>
    <col min="8195" max="8198" width="16" bestFit="1" customWidth="1"/>
    <col min="8439" max="8439" width="2.28515625" customWidth="1"/>
    <col min="8440" max="8440" width="19.140625" customWidth="1"/>
    <col min="8441" max="8442" width="16" customWidth="1"/>
    <col min="8443" max="8443" width="16.7109375" customWidth="1"/>
    <col min="8444" max="8444" width="16" customWidth="1"/>
    <col min="8445" max="8445" width="18" customWidth="1"/>
    <col min="8446" max="8447" width="16" bestFit="1" customWidth="1"/>
    <col min="8448" max="8448" width="2.28515625" customWidth="1"/>
    <col min="8449" max="8449" width="16" bestFit="1" customWidth="1"/>
    <col min="8450" max="8450" width="16.140625" customWidth="1"/>
    <col min="8451" max="8454" width="16" bestFit="1" customWidth="1"/>
    <col min="8695" max="8695" width="2.28515625" customWidth="1"/>
    <col min="8696" max="8696" width="19.140625" customWidth="1"/>
    <col min="8697" max="8698" width="16" customWidth="1"/>
    <col min="8699" max="8699" width="16.7109375" customWidth="1"/>
    <col min="8700" max="8700" width="16" customWidth="1"/>
    <col min="8701" max="8701" width="18" customWidth="1"/>
    <col min="8702" max="8703" width="16" bestFit="1" customWidth="1"/>
    <col min="8704" max="8704" width="2.28515625" customWidth="1"/>
    <col min="8705" max="8705" width="16" bestFit="1" customWidth="1"/>
    <col min="8706" max="8706" width="16.140625" customWidth="1"/>
    <col min="8707" max="8710" width="16" bestFit="1" customWidth="1"/>
    <col min="8951" max="8951" width="2.28515625" customWidth="1"/>
    <col min="8952" max="8952" width="19.140625" customWidth="1"/>
    <col min="8953" max="8954" width="16" customWidth="1"/>
    <col min="8955" max="8955" width="16.7109375" customWidth="1"/>
    <col min="8956" max="8956" width="16" customWidth="1"/>
    <col min="8957" max="8957" width="18" customWidth="1"/>
    <col min="8958" max="8959" width="16" bestFit="1" customWidth="1"/>
    <col min="8960" max="8960" width="2.28515625" customWidth="1"/>
    <col min="8961" max="8961" width="16" bestFit="1" customWidth="1"/>
    <col min="8962" max="8962" width="16.140625" customWidth="1"/>
    <col min="8963" max="8966" width="16" bestFit="1" customWidth="1"/>
    <col min="9207" max="9207" width="2.28515625" customWidth="1"/>
    <col min="9208" max="9208" width="19.140625" customWidth="1"/>
    <col min="9209" max="9210" width="16" customWidth="1"/>
    <col min="9211" max="9211" width="16.7109375" customWidth="1"/>
    <col min="9212" max="9212" width="16" customWidth="1"/>
    <col min="9213" max="9213" width="18" customWidth="1"/>
    <col min="9214" max="9215" width="16" bestFit="1" customWidth="1"/>
    <col min="9216" max="9216" width="2.28515625" customWidth="1"/>
    <col min="9217" max="9217" width="16" bestFit="1" customWidth="1"/>
    <col min="9218" max="9218" width="16.140625" customWidth="1"/>
    <col min="9219" max="9222" width="16" bestFit="1" customWidth="1"/>
    <col min="9463" max="9463" width="2.28515625" customWidth="1"/>
    <col min="9464" max="9464" width="19.140625" customWidth="1"/>
    <col min="9465" max="9466" width="16" customWidth="1"/>
    <col min="9467" max="9467" width="16.7109375" customWidth="1"/>
    <col min="9468" max="9468" width="16" customWidth="1"/>
    <col min="9469" max="9469" width="18" customWidth="1"/>
    <col min="9470" max="9471" width="16" bestFit="1" customWidth="1"/>
    <col min="9472" max="9472" width="2.28515625" customWidth="1"/>
    <col min="9473" max="9473" width="16" bestFit="1" customWidth="1"/>
    <col min="9474" max="9474" width="16.140625" customWidth="1"/>
    <col min="9475" max="9478" width="16" bestFit="1" customWidth="1"/>
    <col min="9719" max="9719" width="2.28515625" customWidth="1"/>
    <col min="9720" max="9720" width="19.140625" customWidth="1"/>
    <col min="9721" max="9722" width="16" customWidth="1"/>
    <col min="9723" max="9723" width="16.7109375" customWidth="1"/>
    <col min="9724" max="9724" width="16" customWidth="1"/>
    <col min="9725" max="9725" width="18" customWidth="1"/>
    <col min="9726" max="9727" width="16" bestFit="1" customWidth="1"/>
    <col min="9728" max="9728" width="2.28515625" customWidth="1"/>
    <col min="9729" max="9729" width="16" bestFit="1" customWidth="1"/>
    <col min="9730" max="9730" width="16.140625" customWidth="1"/>
    <col min="9731" max="9734" width="16" bestFit="1" customWidth="1"/>
    <col min="9975" max="9975" width="2.28515625" customWidth="1"/>
    <col min="9976" max="9976" width="19.140625" customWidth="1"/>
    <col min="9977" max="9978" width="16" customWidth="1"/>
    <col min="9979" max="9979" width="16.7109375" customWidth="1"/>
    <col min="9980" max="9980" width="16" customWidth="1"/>
    <col min="9981" max="9981" width="18" customWidth="1"/>
    <col min="9982" max="9983" width="16" bestFit="1" customWidth="1"/>
    <col min="9984" max="9984" width="2.28515625" customWidth="1"/>
    <col min="9985" max="9985" width="16" bestFit="1" customWidth="1"/>
    <col min="9986" max="9986" width="16.140625" customWidth="1"/>
    <col min="9987" max="9990" width="16" bestFit="1" customWidth="1"/>
    <col min="10231" max="10231" width="2.28515625" customWidth="1"/>
    <col min="10232" max="10232" width="19.140625" customWidth="1"/>
    <col min="10233" max="10234" width="16" customWidth="1"/>
    <col min="10235" max="10235" width="16.7109375" customWidth="1"/>
    <col min="10236" max="10236" width="16" customWidth="1"/>
    <col min="10237" max="10237" width="18" customWidth="1"/>
    <col min="10238" max="10239" width="16" bestFit="1" customWidth="1"/>
    <col min="10240" max="10240" width="2.28515625" customWidth="1"/>
    <col min="10241" max="10241" width="16" bestFit="1" customWidth="1"/>
    <col min="10242" max="10242" width="16.140625" customWidth="1"/>
    <col min="10243" max="10246" width="16" bestFit="1" customWidth="1"/>
    <col min="10487" max="10487" width="2.28515625" customWidth="1"/>
    <col min="10488" max="10488" width="19.140625" customWidth="1"/>
    <col min="10489" max="10490" width="16" customWidth="1"/>
    <col min="10491" max="10491" width="16.7109375" customWidth="1"/>
    <col min="10492" max="10492" width="16" customWidth="1"/>
    <col min="10493" max="10493" width="18" customWidth="1"/>
    <col min="10494" max="10495" width="16" bestFit="1" customWidth="1"/>
    <col min="10496" max="10496" width="2.28515625" customWidth="1"/>
    <col min="10497" max="10497" width="16" bestFit="1" customWidth="1"/>
    <col min="10498" max="10498" width="16.140625" customWidth="1"/>
    <col min="10499" max="10502" width="16" bestFit="1" customWidth="1"/>
    <col min="10743" max="10743" width="2.28515625" customWidth="1"/>
    <col min="10744" max="10744" width="19.140625" customWidth="1"/>
    <col min="10745" max="10746" width="16" customWidth="1"/>
    <col min="10747" max="10747" width="16.7109375" customWidth="1"/>
    <col min="10748" max="10748" width="16" customWidth="1"/>
    <col min="10749" max="10749" width="18" customWidth="1"/>
    <col min="10750" max="10751" width="16" bestFit="1" customWidth="1"/>
    <col min="10752" max="10752" width="2.28515625" customWidth="1"/>
    <col min="10753" max="10753" width="16" bestFit="1" customWidth="1"/>
    <col min="10754" max="10754" width="16.140625" customWidth="1"/>
    <col min="10755" max="10758" width="16" bestFit="1" customWidth="1"/>
    <col min="10999" max="10999" width="2.28515625" customWidth="1"/>
    <col min="11000" max="11000" width="19.140625" customWidth="1"/>
    <col min="11001" max="11002" width="16" customWidth="1"/>
    <col min="11003" max="11003" width="16.7109375" customWidth="1"/>
    <col min="11004" max="11004" width="16" customWidth="1"/>
    <col min="11005" max="11005" width="18" customWidth="1"/>
    <col min="11006" max="11007" width="16" bestFit="1" customWidth="1"/>
    <col min="11008" max="11008" width="2.28515625" customWidth="1"/>
    <col min="11009" max="11009" width="16" bestFit="1" customWidth="1"/>
    <col min="11010" max="11010" width="16.140625" customWidth="1"/>
    <col min="11011" max="11014" width="16" bestFit="1" customWidth="1"/>
    <col min="11255" max="11255" width="2.28515625" customWidth="1"/>
    <col min="11256" max="11256" width="19.140625" customWidth="1"/>
    <col min="11257" max="11258" width="16" customWidth="1"/>
    <col min="11259" max="11259" width="16.7109375" customWidth="1"/>
    <col min="11260" max="11260" width="16" customWidth="1"/>
    <col min="11261" max="11261" width="18" customWidth="1"/>
    <col min="11262" max="11263" width="16" bestFit="1" customWidth="1"/>
    <col min="11264" max="11264" width="2.28515625" customWidth="1"/>
    <col min="11265" max="11265" width="16" bestFit="1" customWidth="1"/>
    <col min="11266" max="11266" width="16.140625" customWidth="1"/>
    <col min="11267" max="11270" width="16" bestFit="1" customWidth="1"/>
    <col min="11511" max="11511" width="2.28515625" customWidth="1"/>
    <col min="11512" max="11512" width="19.140625" customWidth="1"/>
    <col min="11513" max="11514" width="16" customWidth="1"/>
    <col min="11515" max="11515" width="16.7109375" customWidth="1"/>
    <col min="11516" max="11516" width="16" customWidth="1"/>
    <col min="11517" max="11517" width="18" customWidth="1"/>
    <col min="11518" max="11519" width="16" bestFit="1" customWidth="1"/>
    <col min="11520" max="11520" width="2.28515625" customWidth="1"/>
    <col min="11521" max="11521" width="16" bestFit="1" customWidth="1"/>
    <col min="11522" max="11522" width="16.140625" customWidth="1"/>
    <col min="11523" max="11526" width="16" bestFit="1" customWidth="1"/>
    <col min="11767" max="11767" width="2.28515625" customWidth="1"/>
    <col min="11768" max="11768" width="19.140625" customWidth="1"/>
    <col min="11769" max="11770" width="16" customWidth="1"/>
    <col min="11771" max="11771" width="16.7109375" customWidth="1"/>
    <col min="11772" max="11772" width="16" customWidth="1"/>
    <col min="11773" max="11773" width="18" customWidth="1"/>
    <col min="11774" max="11775" width="16" bestFit="1" customWidth="1"/>
    <col min="11776" max="11776" width="2.28515625" customWidth="1"/>
    <col min="11777" max="11777" width="16" bestFit="1" customWidth="1"/>
    <col min="11778" max="11778" width="16.140625" customWidth="1"/>
    <col min="11779" max="11782" width="16" bestFit="1" customWidth="1"/>
    <col min="12023" max="12023" width="2.28515625" customWidth="1"/>
    <col min="12024" max="12024" width="19.140625" customWidth="1"/>
    <col min="12025" max="12026" width="16" customWidth="1"/>
    <col min="12027" max="12027" width="16.7109375" customWidth="1"/>
    <col min="12028" max="12028" width="16" customWidth="1"/>
    <col min="12029" max="12029" width="18" customWidth="1"/>
    <col min="12030" max="12031" width="16" bestFit="1" customWidth="1"/>
    <col min="12032" max="12032" width="2.28515625" customWidth="1"/>
    <col min="12033" max="12033" width="16" bestFit="1" customWidth="1"/>
    <col min="12034" max="12034" width="16.140625" customWidth="1"/>
    <col min="12035" max="12038" width="16" bestFit="1" customWidth="1"/>
    <col min="12279" max="12279" width="2.28515625" customWidth="1"/>
    <col min="12280" max="12280" width="19.140625" customWidth="1"/>
    <col min="12281" max="12282" width="16" customWidth="1"/>
    <col min="12283" max="12283" width="16.7109375" customWidth="1"/>
    <col min="12284" max="12284" width="16" customWidth="1"/>
    <col min="12285" max="12285" width="18" customWidth="1"/>
    <col min="12286" max="12287" width="16" bestFit="1" customWidth="1"/>
    <col min="12288" max="12288" width="2.28515625" customWidth="1"/>
    <col min="12289" max="12289" width="16" bestFit="1" customWidth="1"/>
    <col min="12290" max="12290" width="16.140625" customWidth="1"/>
    <col min="12291" max="12294" width="16" bestFit="1" customWidth="1"/>
    <col min="12535" max="12535" width="2.28515625" customWidth="1"/>
    <col min="12536" max="12536" width="19.140625" customWidth="1"/>
    <col min="12537" max="12538" width="16" customWidth="1"/>
    <col min="12539" max="12539" width="16.7109375" customWidth="1"/>
    <col min="12540" max="12540" width="16" customWidth="1"/>
    <col min="12541" max="12541" width="18" customWidth="1"/>
    <col min="12542" max="12543" width="16" bestFit="1" customWidth="1"/>
    <col min="12544" max="12544" width="2.28515625" customWidth="1"/>
    <col min="12545" max="12545" width="16" bestFit="1" customWidth="1"/>
    <col min="12546" max="12546" width="16.140625" customWidth="1"/>
    <col min="12547" max="12550" width="16" bestFit="1" customWidth="1"/>
    <col min="12791" max="12791" width="2.28515625" customWidth="1"/>
    <col min="12792" max="12792" width="19.140625" customWidth="1"/>
    <col min="12793" max="12794" width="16" customWidth="1"/>
    <col min="12795" max="12795" width="16.7109375" customWidth="1"/>
    <col min="12796" max="12796" width="16" customWidth="1"/>
    <col min="12797" max="12797" width="18" customWidth="1"/>
    <col min="12798" max="12799" width="16" bestFit="1" customWidth="1"/>
    <col min="12800" max="12800" width="2.28515625" customWidth="1"/>
    <col min="12801" max="12801" width="16" bestFit="1" customWidth="1"/>
    <col min="12802" max="12802" width="16.140625" customWidth="1"/>
    <col min="12803" max="12806" width="16" bestFit="1" customWidth="1"/>
    <col min="13047" max="13047" width="2.28515625" customWidth="1"/>
    <col min="13048" max="13048" width="19.140625" customWidth="1"/>
    <col min="13049" max="13050" width="16" customWidth="1"/>
    <col min="13051" max="13051" width="16.7109375" customWidth="1"/>
    <col min="13052" max="13052" width="16" customWidth="1"/>
    <col min="13053" max="13053" width="18" customWidth="1"/>
    <col min="13054" max="13055" width="16" bestFit="1" customWidth="1"/>
    <col min="13056" max="13056" width="2.28515625" customWidth="1"/>
    <col min="13057" max="13057" width="16" bestFit="1" customWidth="1"/>
    <col min="13058" max="13058" width="16.140625" customWidth="1"/>
    <col min="13059" max="13062" width="16" bestFit="1" customWidth="1"/>
    <col min="13303" max="13303" width="2.28515625" customWidth="1"/>
    <col min="13304" max="13304" width="19.140625" customWidth="1"/>
    <col min="13305" max="13306" width="16" customWidth="1"/>
    <col min="13307" max="13307" width="16.7109375" customWidth="1"/>
    <col min="13308" max="13308" width="16" customWidth="1"/>
    <col min="13309" max="13309" width="18" customWidth="1"/>
    <col min="13310" max="13311" width="16" bestFit="1" customWidth="1"/>
    <col min="13312" max="13312" width="2.28515625" customWidth="1"/>
    <col min="13313" max="13313" width="16" bestFit="1" customWidth="1"/>
    <col min="13314" max="13314" width="16.140625" customWidth="1"/>
    <col min="13315" max="13318" width="16" bestFit="1" customWidth="1"/>
    <col min="13559" max="13559" width="2.28515625" customWidth="1"/>
    <col min="13560" max="13560" width="19.140625" customWidth="1"/>
    <col min="13561" max="13562" width="16" customWidth="1"/>
    <col min="13563" max="13563" width="16.7109375" customWidth="1"/>
    <col min="13564" max="13564" width="16" customWidth="1"/>
    <col min="13565" max="13565" width="18" customWidth="1"/>
    <col min="13566" max="13567" width="16" bestFit="1" customWidth="1"/>
    <col min="13568" max="13568" width="2.28515625" customWidth="1"/>
    <col min="13569" max="13569" width="16" bestFit="1" customWidth="1"/>
    <col min="13570" max="13570" width="16.140625" customWidth="1"/>
    <col min="13571" max="13574" width="16" bestFit="1" customWidth="1"/>
    <col min="13815" max="13815" width="2.28515625" customWidth="1"/>
    <col min="13816" max="13816" width="19.140625" customWidth="1"/>
    <col min="13817" max="13818" width="16" customWidth="1"/>
    <col min="13819" max="13819" width="16.7109375" customWidth="1"/>
    <col min="13820" max="13820" width="16" customWidth="1"/>
    <col min="13821" max="13821" width="18" customWidth="1"/>
    <col min="13822" max="13823" width="16" bestFit="1" customWidth="1"/>
    <col min="13824" max="13824" width="2.28515625" customWidth="1"/>
    <col min="13825" max="13825" width="16" bestFit="1" customWidth="1"/>
    <col min="13826" max="13826" width="16.140625" customWidth="1"/>
    <col min="13827" max="13830" width="16" bestFit="1" customWidth="1"/>
    <col min="14071" max="14071" width="2.28515625" customWidth="1"/>
    <col min="14072" max="14072" width="19.140625" customWidth="1"/>
    <col min="14073" max="14074" width="16" customWidth="1"/>
    <col min="14075" max="14075" width="16.7109375" customWidth="1"/>
    <col min="14076" max="14076" width="16" customWidth="1"/>
    <col min="14077" max="14077" width="18" customWidth="1"/>
    <col min="14078" max="14079" width="16" bestFit="1" customWidth="1"/>
    <col min="14080" max="14080" width="2.28515625" customWidth="1"/>
    <col min="14081" max="14081" width="16" bestFit="1" customWidth="1"/>
    <col min="14082" max="14082" width="16.140625" customWidth="1"/>
    <col min="14083" max="14086" width="16" bestFit="1" customWidth="1"/>
    <col min="14327" max="14327" width="2.28515625" customWidth="1"/>
    <col min="14328" max="14328" width="19.140625" customWidth="1"/>
    <col min="14329" max="14330" width="16" customWidth="1"/>
    <col min="14331" max="14331" width="16.7109375" customWidth="1"/>
    <col min="14332" max="14332" width="16" customWidth="1"/>
    <col min="14333" max="14333" width="18" customWidth="1"/>
    <col min="14334" max="14335" width="16" bestFit="1" customWidth="1"/>
    <col min="14336" max="14336" width="2.28515625" customWidth="1"/>
    <col min="14337" max="14337" width="16" bestFit="1" customWidth="1"/>
    <col min="14338" max="14338" width="16.140625" customWidth="1"/>
    <col min="14339" max="14342" width="16" bestFit="1" customWidth="1"/>
    <col min="14583" max="14583" width="2.28515625" customWidth="1"/>
    <col min="14584" max="14584" width="19.140625" customWidth="1"/>
    <col min="14585" max="14586" width="16" customWidth="1"/>
    <col min="14587" max="14587" width="16.7109375" customWidth="1"/>
    <col min="14588" max="14588" width="16" customWidth="1"/>
    <col min="14589" max="14589" width="18" customWidth="1"/>
    <col min="14590" max="14591" width="16" bestFit="1" customWidth="1"/>
    <col min="14592" max="14592" width="2.28515625" customWidth="1"/>
    <col min="14593" max="14593" width="16" bestFit="1" customWidth="1"/>
    <col min="14594" max="14594" width="16.140625" customWidth="1"/>
    <col min="14595" max="14598" width="16" bestFit="1" customWidth="1"/>
    <col min="14839" max="14839" width="2.28515625" customWidth="1"/>
    <col min="14840" max="14840" width="19.140625" customWidth="1"/>
    <col min="14841" max="14842" width="16" customWidth="1"/>
    <col min="14843" max="14843" width="16.7109375" customWidth="1"/>
    <col min="14844" max="14844" width="16" customWidth="1"/>
    <col min="14845" max="14845" width="18" customWidth="1"/>
    <col min="14846" max="14847" width="16" bestFit="1" customWidth="1"/>
    <col min="14848" max="14848" width="2.28515625" customWidth="1"/>
    <col min="14849" max="14849" width="16" bestFit="1" customWidth="1"/>
    <col min="14850" max="14850" width="16.140625" customWidth="1"/>
    <col min="14851" max="14854" width="16" bestFit="1" customWidth="1"/>
    <col min="15095" max="15095" width="2.28515625" customWidth="1"/>
    <col min="15096" max="15096" width="19.140625" customWidth="1"/>
    <col min="15097" max="15098" width="16" customWidth="1"/>
    <col min="15099" max="15099" width="16.7109375" customWidth="1"/>
    <col min="15100" max="15100" width="16" customWidth="1"/>
    <col min="15101" max="15101" width="18" customWidth="1"/>
    <col min="15102" max="15103" width="16" bestFit="1" customWidth="1"/>
    <col min="15104" max="15104" width="2.28515625" customWidth="1"/>
    <col min="15105" max="15105" width="16" bestFit="1" customWidth="1"/>
    <col min="15106" max="15106" width="16.140625" customWidth="1"/>
    <col min="15107" max="15110" width="16" bestFit="1" customWidth="1"/>
    <col min="15351" max="15351" width="2.28515625" customWidth="1"/>
    <col min="15352" max="15352" width="19.140625" customWidth="1"/>
    <col min="15353" max="15354" width="16" customWidth="1"/>
    <col min="15355" max="15355" width="16.7109375" customWidth="1"/>
    <col min="15356" max="15356" width="16" customWidth="1"/>
    <col min="15357" max="15357" width="18" customWidth="1"/>
    <col min="15358" max="15359" width="16" bestFit="1" customWidth="1"/>
    <col min="15360" max="15360" width="2.28515625" customWidth="1"/>
    <col min="15361" max="15361" width="16" bestFit="1" customWidth="1"/>
    <col min="15362" max="15362" width="16.140625" customWidth="1"/>
    <col min="15363" max="15366" width="16" bestFit="1" customWidth="1"/>
    <col min="15607" max="15607" width="2.28515625" customWidth="1"/>
    <col min="15608" max="15608" width="19.140625" customWidth="1"/>
    <col min="15609" max="15610" width="16" customWidth="1"/>
    <col min="15611" max="15611" width="16.7109375" customWidth="1"/>
    <col min="15612" max="15612" width="16" customWidth="1"/>
    <col min="15613" max="15613" width="18" customWidth="1"/>
    <col min="15614" max="15615" width="16" bestFit="1" customWidth="1"/>
    <col min="15616" max="15616" width="2.28515625" customWidth="1"/>
    <col min="15617" max="15617" width="16" bestFit="1" customWidth="1"/>
    <col min="15618" max="15618" width="16.140625" customWidth="1"/>
    <col min="15619" max="15622" width="16" bestFit="1" customWidth="1"/>
    <col min="15863" max="15863" width="2.28515625" customWidth="1"/>
    <col min="15864" max="15864" width="19.140625" customWidth="1"/>
    <col min="15865" max="15866" width="16" customWidth="1"/>
    <col min="15867" max="15867" width="16.7109375" customWidth="1"/>
    <col min="15868" max="15868" width="16" customWidth="1"/>
    <col min="15869" max="15869" width="18" customWidth="1"/>
    <col min="15870" max="15871" width="16" bestFit="1" customWidth="1"/>
    <col min="15872" max="15872" width="2.28515625" customWidth="1"/>
    <col min="15873" max="15873" width="16" bestFit="1" customWidth="1"/>
    <col min="15874" max="15874" width="16.140625" customWidth="1"/>
    <col min="15875" max="15878" width="16" bestFit="1" customWidth="1"/>
    <col min="16119" max="16119" width="2.28515625" customWidth="1"/>
    <col min="16120" max="16120" width="19.140625" customWidth="1"/>
    <col min="16121" max="16122" width="16" customWidth="1"/>
    <col min="16123" max="16123" width="16.7109375" customWidth="1"/>
    <col min="16124" max="16124" width="16" customWidth="1"/>
    <col min="16125" max="16125" width="18" customWidth="1"/>
    <col min="16126" max="16127" width="16" bestFit="1" customWidth="1"/>
    <col min="16128" max="16128" width="2.28515625" customWidth="1"/>
    <col min="16129" max="16129" width="16" bestFit="1" customWidth="1"/>
    <col min="16130" max="16130" width="16.140625" customWidth="1"/>
    <col min="16131" max="16134" width="16" bestFit="1" customWidth="1"/>
  </cols>
  <sheetData>
    <row r="2" spans="2:8" ht="15.75" thickBot="1" x14ac:dyDescent="0.3">
      <c r="B2" s="62" t="s">
        <v>17</v>
      </c>
    </row>
    <row r="3" spans="2:8" ht="18" x14ac:dyDescent="0.35">
      <c r="B3" s="63" t="s">
        <v>18</v>
      </c>
      <c r="C3" s="64">
        <v>2021</v>
      </c>
      <c r="D3" s="64">
        <v>2022</v>
      </c>
      <c r="E3" s="64">
        <v>2023</v>
      </c>
      <c r="F3" s="64">
        <v>2024</v>
      </c>
      <c r="G3" s="64">
        <v>2025</v>
      </c>
    </row>
    <row r="4" spans="2:8" ht="18.75" thickBot="1" x14ac:dyDescent="0.4">
      <c r="B4" s="65"/>
      <c r="C4" s="66" t="s">
        <v>19</v>
      </c>
      <c r="D4" s="66" t="s">
        <v>19</v>
      </c>
      <c r="E4" s="66" t="s">
        <v>20</v>
      </c>
      <c r="F4" s="66" t="s">
        <v>20</v>
      </c>
      <c r="G4" s="66" t="s">
        <v>20</v>
      </c>
    </row>
    <row r="5" spans="2:8" x14ac:dyDescent="0.25">
      <c r="B5" s="67" t="s">
        <v>21</v>
      </c>
      <c r="C5" s="68">
        <v>3593679198.0699987</v>
      </c>
      <c r="D5" s="68">
        <f t="shared" ref="D5:G5" si="0">+C10</f>
        <v>3682749650.0499988</v>
      </c>
      <c r="E5" s="68">
        <f>+D10</f>
        <v>3600546174.329999</v>
      </c>
      <c r="F5" s="68">
        <f t="shared" si="0"/>
        <v>3508089084.329999</v>
      </c>
      <c r="G5" s="68">
        <f t="shared" si="0"/>
        <v>3379549204.329999</v>
      </c>
    </row>
    <row r="6" spans="2:8" x14ac:dyDescent="0.25">
      <c r="B6" s="69" t="s">
        <v>22</v>
      </c>
      <c r="C6" s="70">
        <v>202392546.84999999</v>
      </c>
      <c r="D6" s="70">
        <v>81040321</v>
      </c>
      <c r="E6" s="70">
        <v>50000000</v>
      </c>
      <c r="F6" s="70">
        <v>50000000</v>
      </c>
      <c r="G6" s="70">
        <v>50000000</v>
      </c>
    </row>
    <row r="7" spans="2:8" x14ac:dyDescent="0.25">
      <c r="B7" s="69" t="s">
        <v>23</v>
      </c>
      <c r="C7" s="70">
        <v>112782045.71000001</v>
      </c>
      <c r="D7" s="70">
        <v>163243796.72</v>
      </c>
      <c r="E7" s="70">
        <v>142457090</v>
      </c>
      <c r="F7" s="70">
        <v>178539880</v>
      </c>
      <c r="G7" s="70">
        <v>209931250</v>
      </c>
    </row>
    <row r="8" spans="2:8" x14ac:dyDescent="0.25">
      <c r="B8" s="69" t="s">
        <v>24</v>
      </c>
      <c r="C8" s="70"/>
      <c r="D8" s="70"/>
      <c r="E8" s="70"/>
      <c r="F8" s="70"/>
      <c r="G8" s="70"/>
    </row>
    <row r="9" spans="2:8" x14ac:dyDescent="0.25">
      <c r="B9" s="69" t="s">
        <v>25</v>
      </c>
      <c r="C9" s="70">
        <v>-540049.16</v>
      </c>
      <c r="D9" s="70"/>
      <c r="E9" s="70"/>
      <c r="F9" s="70"/>
      <c r="G9" s="70"/>
    </row>
    <row r="10" spans="2:8" ht="15.75" x14ac:dyDescent="0.3">
      <c r="B10" s="71" t="s">
        <v>26</v>
      </c>
      <c r="C10" s="72">
        <f t="shared" ref="C10:G10" si="1">C5+C6-C7-C8+C9</f>
        <v>3682749650.0499988</v>
      </c>
      <c r="D10" s="72">
        <f t="shared" si="1"/>
        <v>3600546174.329999</v>
      </c>
      <c r="E10" s="72">
        <f t="shared" si="1"/>
        <v>3508089084.329999</v>
      </c>
      <c r="F10" s="72">
        <f t="shared" si="1"/>
        <v>3379549204.329999</v>
      </c>
      <c r="G10" s="72">
        <f t="shared" si="1"/>
        <v>3219617954.329999</v>
      </c>
    </row>
    <row r="11" spans="2:8" ht="22.5" customHeight="1" x14ac:dyDescent="0.25">
      <c r="B11" s="73"/>
      <c r="C11" s="74"/>
      <c r="D11" s="74"/>
      <c r="E11" s="74"/>
      <c r="F11" s="74"/>
      <c r="G11" s="74"/>
      <c r="H11" s="75"/>
    </row>
    <row r="12" spans="2:8" ht="15.75" thickBot="1" x14ac:dyDescent="0.3">
      <c r="B12" s="62" t="s">
        <v>27</v>
      </c>
      <c r="G12" s="75"/>
    </row>
    <row r="13" spans="2:8" ht="18" x14ac:dyDescent="0.35">
      <c r="B13" s="63" t="s">
        <v>18</v>
      </c>
      <c r="C13" s="76">
        <f>+C3</f>
        <v>2021</v>
      </c>
      <c r="D13" s="64">
        <v>2022</v>
      </c>
      <c r="E13" s="76">
        <v>2023</v>
      </c>
      <c r="F13" s="76">
        <f t="shared" ref="F13:G13" si="2">+E13+1</f>
        <v>2024</v>
      </c>
      <c r="G13" s="76">
        <f t="shared" si="2"/>
        <v>2025</v>
      </c>
    </row>
    <row r="14" spans="2:8" ht="18.75" thickBot="1" x14ac:dyDescent="0.4">
      <c r="B14" s="65"/>
      <c r="C14" s="66" t="s">
        <v>19</v>
      </c>
      <c r="D14" s="66" t="s">
        <v>19</v>
      </c>
      <c r="E14" s="66" t="s">
        <v>28</v>
      </c>
      <c r="F14" s="66" t="s">
        <v>28</v>
      </c>
      <c r="G14" s="66" t="s">
        <v>28</v>
      </c>
    </row>
    <row r="15" spans="2:8" ht="15.75" x14ac:dyDescent="0.3">
      <c r="B15" s="77" t="s">
        <v>29</v>
      </c>
      <c r="C15" s="72">
        <v>118033428.12</v>
      </c>
      <c r="D15" s="72">
        <v>117939889.76000002</v>
      </c>
      <c r="E15" s="72">
        <v>136652290</v>
      </c>
      <c r="F15" s="72">
        <v>142830430</v>
      </c>
      <c r="G15" s="72">
        <v>140314640</v>
      </c>
    </row>
    <row r="16" spans="2:8" x14ac:dyDescent="0.25">
      <c r="B16" s="78" t="s">
        <v>30</v>
      </c>
      <c r="C16" s="79">
        <v>58202628.869999997</v>
      </c>
      <c r="D16" s="79">
        <v>106341204.63</v>
      </c>
      <c r="E16" s="79">
        <v>83131870</v>
      </c>
      <c r="F16" s="79">
        <v>116688880</v>
      </c>
      <c r="G16" s="79">
        <v>145446560</v>
      </c>
    </row>
    <row r="17" spans="2:8" x14ac:dyDescent="0.25">
      <c r="B17" s="80" t="s">
        <v>31</v>
      </c>
      <c r="C17" s="68">
        <v>54579416.840000004</v>
      </c>
      <c r="D17" s="68">
        <v>56902592.090000004</v>
      </c>
      <c r="E17" s="68">
        <v>59325220</v>
      </c>
      <c r="F17" s="68">
        <v>61851000</v>
      </c>
      <c r="G17" s="68">
        <v>64484690</v>
      </c>
    </row>
    <row r="18" spans="2:8" ht="15.75" x14ac:dyDescent="0.3">
      <c r="B18" s="81" t="s">
        <v>32</v>
      </c>
      <c r="C18" s="72">
        <f t="shared" ref="C18:D18" si="3">+C16+C17</f>
        <v>112782045.71000001</v>
      </c>
      <c r="D18" s="72">
        <f t="shared" si="3"/>
        <v>163243796.72</v>
      </c>
      <c r="E18" s="72">
        <f>+E16+E17</f>
        <v>142457090</v>
      </c>
      <c r="F18" s="72">
        <f t="shared" ref="F18:G18" si="4">+F16+F17</f>
        <v>178539880</v>
      </c>
      <c r="G18" s="72">
        <f t="shared" si="4"/>
        <v>209931250</v>
      </c>
    </row>
    <row r="19" spans="2:8" ht="15.75" x14ac:dyDescent="0.3">
      <c r="B19" s="71" t="s">
        <v>26</v>
      </c>
      <c r="C19" s="72">
        <f t="shared" ref="C19:G19" si="5">C15+C18</f>
        <v>230815473.83000001</v>
      </c>
      <c r="D19" s="72">
        <f t="shared" si="5"/>
        <v>281183686.48000002</v>
      </c>
      <c r="E19" s="72">
        <f t="shared" si="5"/>
        <v>279109380</v>
      </c>
      <c r="F19" s="72">
        <f t="shared" si="5"/>
        <v>321370310</v>
      </c>
      <c r="G19" s="72">
        <f t="shared" si="5"/>
        <v>350245890</v>
      </c>
    </row>
    <row r="20" spans="2:8" x14ac:dyDescent="0.25">
      <c r="B20" s="82"/>
    </row>
    <row r="21" spans="2:8" x14ac:dyDescent="0.25">
      <c r="D21" s="75"/>
    </row>
    <row r="22" spans="2:8" x14ac:dyDescent="0.25">
      <c r="D22" s="75"/>
    </row>
    <row r="23" spans="2:8" x14ac:dyDescent="0.25">
      <c r="C23" s="83"/>
      <c r="D23" s="83"/>
      <c r="E23" s="84"/>
      <c r="F23" s="84"/>
      <c r="G23" s="84"/>
      <c r="H23" s="85"/>
    </row>
    <row r="24" spans="2:8" x14ac:dyDescent="0.25">
      <c r="D24" s="75"/>
      <c r="E24" s="84"/>
      <c r="F24" s="84"/>
      <c r="G24" s="84"/>
      <c r="H24" s="85"/>
    </row>
    <row r="40" spans="2:2" x14ac:dyDescent="0.25">
      <c r="B40" s="86" t="s">
        <v>33</v>
      </c>
    </row>
    <row r="41" spans="2:2" x14ac:dyDescent="0.25">
      <c r="B41" t="s">
        <v>34</v>
      </c>
    </row>
    <row r="42" spans="2:2" x14ac:dyDescent="0.25">
      <c r="B42" t="s">
        <v>35</v>
      </c>
    </row>
    <row r="43" spans="2:2" x14ac:dyDescent="0.25">
      <c r="B4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Debito Ammortamento sintetici</vt:lpstr>
      <vt:lpstr>Dati Amm.Sintetici</vt:lpstr>
      <vt:lpstr>Evoluzione Debito</vt:lpstr>
      <vt:lpstr>'Debito Ammortamento sintetici'!Area_stampa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Tullio Pietta</cp:lastModifiedBy>
  <dcterms:created xsi:type="dcterms:W3CDTF">2019-06-21T12:22:01Z</dcterms:created>
  <dcterms:modified xsi:type="dcterms:W3CDTF">2023-05-03T13:37:51Z</dcterms:modified>
</cp:coreProperties>
</file>