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495" activeTab="0"/>
  </bookViews>
  <sheets>
    <sheet name="Entrate" sheetId="1" r:id="rId1"/>
    <sheet name="Spese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<sst xmlns="http://schemas.openxmlformats.org/spreadsheetml/2006/main" count="238" uniqueCount="142">
  <si>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</si>
  <si>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</si>
  <si>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</si>
  <si>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</si>
  <si>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</si>
  <si>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</si>
  <si>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</si>
  <si>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</si>
  <si>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</si>
  <si>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</si>
  <si>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</si>
  <si>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</si>
  <si>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</si>
  <si>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</si>
  <si>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</si>
  <si>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</si>
  <si>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</si>
  <si>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</si>
  <si>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</si>
  <si>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</si>
  <si>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</si>
  <si>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</si>
  <si>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</si>
  <si>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</si>
  <si>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</si>
  <si>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</si>
  <si>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</si>
  <si>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</si>
  <si>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</si>
  <si>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</si>
  <si>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</si>
  <si>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</si>
  <si>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</si>
  <si>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</si>
  <si>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</si>
  <si>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</si>
  <si>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</si>
  <si>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</si>
  <si>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</si>
  <si>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</si>
  <si>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</si>
  <si>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</si>
  <si>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</si>
  <si>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</si>
  <si>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</si>
  <si>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</si>
  <si>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</si>
  <si>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</si>
  <si>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</si>
  <si>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</si>
  <si>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</si>
  <si>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</si>
  <si>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</si>
  <si>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</si>
  <si>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</si>
  <si>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</si>
  <si>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</si>
  <si>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</si>
  <si>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</si>
  <si>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</si>
  <si>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</si>
  <si>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</si>
  <si>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</si>
  <si>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</si>
  <si>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</si>
  <si>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</si>
  <si>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</si>
  <si>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</si>
  <si>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</si>
  <si>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</si>
  <si>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</si>
  <si>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</si>
  <si>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</si>
  <si>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</si>
  <si>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</si>
  <si>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</si>
  <si>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</si>
  <si>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</si>
  <si>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</si>
  <si>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</si>
  <si>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</si>
  <si>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</si>
  <si>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</si>
  <si>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</si>
  <si>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</si>
  <si>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</si>
  <si>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</si>
  <si>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</si>
  <si>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</si>
  <si>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</si>
  <si>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</si>
  <si>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</si>
  <si>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</si>
  <si>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</si>
  <si>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</si>
  <si>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</si>
  <si>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</si>
  <si>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</si>
  <si>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</si>
  <si>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</si>
  <si>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</si>
  <si>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</si>
  <si>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</si>
  <si>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</si>
  <si>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</si>
  <si>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</si>
  <si>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</si>
  <si>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</si>
  <si>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</si>
  <si>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</si>
  <si>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</si>
  <si>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</si>
  <si>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</si>
  <si>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</si>
  <si>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</si>
  <si>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</si>
  <si>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</si>
  <si>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</si>
  <si>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</si>
  <si>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</si>
  <si>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</si>
  <si>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</si>
  <si>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</si>
  <si>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</si>
  <si>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</si>
  <si>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</si>
  <si>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</si>
  <si>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</si>
  <si>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</si>
  <si>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</si>
  <si>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</si>
  <si>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</si>
  <si>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</si>
  <si>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</si>
  <si>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</si>
  <si>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</si>
  <si>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</si>
  <si>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COMUNE DI  MILANO 
DIREZIONE BILANCIO ED ENTRATE 
Area Programmazione bilancio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</si>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</sst>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B55" sqref="B55"/>
    </sheetView>
  </sheetViews>
  <sheetFormatPr defaultColWidth="9.140625" defaultRowHeight="12.75"/>
  <cols>
    <col min="2" max="2" width="57.7109375" style="0" customWidth="1"/>
    <col min="3" max="3" width="18.7109375" style="0" customWidth="1"/>
    <col min="4" max="4" width="25.421875" style="0" customWidth="1"/>
  </cols>
  <sheetData>
    <row r="1" spans="1:2" ht="44.25" customHeight="1">
      <c r="A1" s="78" t="s">
        <v>137</v>
      </c>
      <c r="B1" s="78"/>
    </row>
    <row r="2" spans="1:4" ht="12.75">
      <c r="A2" s="75"/>
      <c r="B2" s="75"/>
      <c r="C2" s="75"/>
      <c r="D2" s="75"/>
    </row>
    <row r="3" spans="1:4" ht="12.75">
      <c r="A3" s="77" t="s">
        <v>6</v>
      </c>
      <c r="B3" s="77"/>
      <c r="C3" s="77"/>
      <c r="D3" s="77"/>
    </row>
    <row r="4" ht="18.75">
      <c r="A4" s="3" t="s">
        <v>0</v>
      </c>
    </row>
    <row r="5" spans="1:3" ht="18.75">
      <c r="A5" s="3"/>
      <c r="B5" s="37" t="s">
        <v>133</v>
      </c>
      <c r="C5" s="38">
        <v>2016</v>
      </c>
    </row>
    <row r="7" spans="1:4" ht="25.5">
      <c r="A7" s="39" t="s">
        <v>7</v>
      </c>
      <c r="B7" s="45" t="s">
        <v>9</v>
      </c>
      <c r="C7" s="41" t="s">
        <v>1</v>
      </c>
      <c r="D7" s="41" t="s">
        <v>2</v>
      </c>
    </row>
    <row r="8" spans="1:4" ht="12.75">
      <c r="A8" s="40"/>
      <c r="B8" s="44" t="s">
        <v>8</v>
      </c>
      <c r="C8" s="7">
        <v>0</v>
      </c>
      <c r="D8" s="43"/>
    </row>
    <row r="9" spans="1:4" ht="12.75">
      <c r="A9" s="40"/>
      <c r="B9" s="46" t="s">
        <v>10</v>
      </c>
      <c r="C9" s="7">
        <v>799962660.76</v>
      </c>
      <c r="D9" s="43"/>
    </row>
    <row r="10" spans="1:4" ht="12.75">
      <c r="A10" s="40"/>
      <c r="B10" s="46" t="s">
        <v>11</v>
      </c>
      <c r="C10" s="7">
        <v>104268439.6</v>
      </c>
      <c r="D10" s="43"/>
    </row>
    <row r="11" spans="1:4" ht="12.75">
      <c r="A11" s="40"/>
      <c r="B11" s="46" t="s">
        <v>12</v>
      </c>
      <c r="C11" s="7"/>
      <c r="D11" s="7">
        <v>1021662651.45</v>
      </c>
    </row>
    <row r="12" spans="1:4" ht="12.75">
      <c r="A12" s="40"/>
      <c r="B12" s="47"/>
      <c r="C12" s="7"/>
      <c r="D12" s="43"/>
    </row>
    <row r="13" spans="1:4" ht="12.75">
      <c r="A13" s="48" t="s">
        <v>13</v>
      </c>
      <c r="B13" s="46" t="s">
        <v>14</v>
      </c>
      <c r="C13" s="42"/>
      <c r="D13" s="43"/>
    </row>
    <row r="14" spans="1:4" ht="12.75">
      <c r="A14" s="49">
        <v>10101</v>
      </c>
      <c r="B14" s="50" t="s">
        <v>15</v>
      </c>
      <c r="C14" s="7">
        <v>1353797810.22</v>
      </c>
      <c r="D14" s="7">
        <v>1277942067.83</v>
      </c>
    </row>
    <row r="15" spans="1:4" ht="12.75">
      <c r="A15" s="49">
        <v>10102</v>
      </c>
      <c r="B15" s="50" t="s">
        <v>16</v>
      </c>
      <c r="C15" s="7">
        <v>0</v>
      </c>
      <c r="D15" s="7">
        <v>0</v>
      </c>
    </row>
    <row r="16" spans="1:4" ht="12.75">
      <c r="A16" s="49">
        <v>10103</v>
      </c>
      <c r="B16" s="50" t="s">
        <v>17</v>
      </c>
      <c r="C16" s="7">
        <v>0</v>
      </c>
      <c r="D16" s="7">
        <v>0</v>
      </c>
    </row>
    <row r="17" spans="1:4" ht="12.75">
      <c r="A17" s="49">
        <v>10104</v>
      </c>
      <c r="B17" s="50" t="s">
        <v>18</v>
      </c>
      <c r="C17" s="7">
        <v>54837.53</v>
      </c>
      <c r="D17" s="7">
        <v>54837.53</v>
      </c>
    </row>
    <row r="18" spans="1:4" ht="12.75">
      <c r="A18" s="49">
        <v>10301</v>
      </c>
      <c r="B18" s="50" t="s">
        <v>19</v>
      </c>
      <c r="C18" s="7">
        <v>12479376.65</v>
      </c>
      <c r="D18" s="7">
        <v>11412765.15</v>
      </c>
    </row>
    <row r="19" spans="1:4" ht="12.75">
      <c r="A19" s="49">
        <v>10302</v>
      </c>
      <c r="B19" s="50" t="s">
        <v>20</v>
      </c>
      <c r="C19" s="7">
        <v>0</v>
      </c>
      <c r="D19" s="7">
        <v>0</v>
      </c>
    </row>
    <row r="20" spans="1:4" ht="15">
      <c r="A20" s="57">
        <v>10000</v>
      </c>
      <c r="B20" s="9" t="s">
        <v>21</v>
      </c>
      <c r="C20" s="10">
        <f>SUM(C14:C19)</f>
        <v>1366332024.4</v>
      </c>
      <c r="D20" s="10">
        <f>SUM(D14:D19)</f>
        <v>1289409670.51</v>
      </c>
    </row>
    <row r="21" spans="1:4" ht="12.75">
      <c r="A21" s="5"/>
      <c r="B21" s="6"/>
      <c r="C21" s="13"/>
      <c r="D21" s="13"/>
    </row>
    <row r="22" spans="1:4" ht="12.75">
      <c r="A22" s="52" t="s">
        <v>22</v>
      </c>
      <c r="B22" s="46" t="s">
        <v>23</v>
      </c>
      <c r="C22" s="7"/>
      <c r="D22" s="43"/>
    </row>
    <row r="23" spans="1:4" ht="12.75">
      <c r="A23" s="49">
        <v>20101</v>
      </c>
      <c r="B23" s="50" t="s">
        <v>24</v>
      </c>
      <c r="C23" s="7">
        <v>401052595.78</v>
      </c>
      <c r="D23" s="7">
        <v>451468844.4</v>
      </c>
    </row>
    <row r="24" spans="1:4" ht="12.75">
      <c r="A24" s="54">
        <v>20102</v>
      </c>
      <c r="B24" s="53" t="s">
        <v>25</v>
      </c>
      <c r="C24" s="7">
        <v>273387.9</v>
      </c>
      <c r="D24" s="7">
        <v>443327.24</v>
      </c>
    </row>
    <row r="25" spans="1:4" ht="12.75">
      <c r="A25" s="49">
        <v>20103</v>
      </c>
      <c r="B25" s="50" t="s">
        <v>26</v>
      </c>
      <c r="C25" s="7">
        <v>5290908.87</v>
      </c>
      <c r="D25" s="7">
        <v>5947774.45</v>
      </c>
    </row>
    <row r="26" spans="1:4" ht="12.75">
      <c r="A26" s="49">
        <v>20104</v>
      </c>
      <c r="B26" s="50" t="s">
        <v>27</v>
      </c>
      <c r="C26" s="7">
        <v>506552.02</v>
      </c>
      <c r="D26" s="7">
        <v>99904.11</v>
      </c>
    </row>
    <row r="27" spans="1:4" ht="12.75">
      <c r="A27" s="49">
        <v>20105</v>
      </c>
      <c r="B27" s="50" t="s">
        <v>28</v>
      </c>
      <c r="C27" s="7">
        <v>649673.73</v>
      </c>
      <c r="D27" s="7">
        <v>581603.11</v>
      </c>
    </row>
    <row r="28" spans="1:4" ht="15">
      <c r="A28" s="55">
        <v>20000</v>
      </c>
      <c r="B28" s="14" t="s">
        <v>29</v>
      </c>
      <c r="C28" s="15">
        <f>SUM(C23:C27)</f>
        <v>407773118.29999995</v>
      </c>
      <c r="D28" s="15">
        <f>SUM(D23:D27)</f>
        <v>458541453.31</v>
      </c>
    </row>
    <row r="29" spans="1:4" ht="12.75">
      <c r="A29" s="5"/>
      <c r="B29" s="6"/>
      <c r="C29" s="13"/>
      <c r="D29" s="13"/>
    </row>
    <row r="30" spans="1:4" ht="12.75">
      <c r="A30" s="56" t="s">
        <v>30</v>
      </c>
      <c r="B30" s="46" t="s">
        <v>31</v>
      </c>
      <c r="C30" s="7"/>
      <c r="D30" s="7"/>
    </row>
    <row r="31" spans="1:4" ht="12.75">
      <c r="A31" s="49">
        <v>30100</v>
      </c>
      <c r="B31" s="50" t="s">
        <v>32</v>
      </c>
      <c r="C31" s="7">
        <v>710701000.79</v>
      </c>
      <c r="D31" s="7">
        <v>651253562.13</v>
      </c>
    </row>
    <row r="32" spans="1:4" ht="25.5">
      <c r="A32" s="54">
        <v>30200</v>
      </c>
      <c r="B32" s="53" t="s">
        <v>33</v>
      </c>
      <c r="C32" s="7">
        <v>296511063.5</v>
      </c>
      <c r="D32" s="7">
        <v>157591997.72</v>
      </c>
    </row>
    <row r="33" spans="1:4" ht="12.75">
      <c r="A33" s="54">
        <v>30300</v>
      </c>
      <c r="B33" s="53" t="s">
        <v>34</v>
      </c>
      <c r="C33" s="7">
        <v>15506067.27</v>
      </c>
      <c r="D33" s="7">
        <v>15506059.95</v>
      </c>
    </row>
    <row r="34" spans="1:4" ht="12.75">
      <c r="A34" s="54">
        <v>30400</v>
      </c>
      <c r="B34" s="53" t="s">
        <v>35</v>
      </c>
      <c r="C34" s="7">
        <v>67767921.58</v>
      </c>
      <c r="D34" s="7">
        <v>83467921.58</v>
      </c>
    </row>
    <row r="35" spans="1:4" ht="12.75">
      <c r="A35" s="49">
        <v>30500</v>
      </c>
      <c r="B35" s="50" t="s">
        <v>36</v>
      </c>
      <c r="C35" s="7">
        <v>294190076.95</v>
      </c>
      <c r="D35" s="7">
        <v>267305299.26</v>
      </c>
    </row>
    <row r="36" spans="1:4" ht="15">
      <c r="A36" s="57">
        <v>30000</v>
      </c>
      <c r="B36" s="9" t="s">
        <v>37</v>
      </c>
      <c r="C36" s="10">
        <f>SUM(C31:C35)</f>
        <v>1384676130.09</v>
      </c>
      <c r="D36" s="10">
        <f>SUM(D31:D35)</f>
        <v>1175124840.64</v>
      </c>
    </row>
    <row r="37" spans="1:4" ht="12.75">
      <c r="A37" s="11"/>
      <c r="B37" s="12"/>
      <c r="C37" s="13"/>
      <c r="D37" s="13"/>
    </row>
    <row r="38" spans="1:4" ht="12.75">
      <c r="A38" s="56" t="s">
        <v>38</v>
      </c>
      <c r="B38" s="44" t="s">
        <v>39</v>
      </c>
      <c r="C38" s="16"/>
      <c r="D38" s="17"/>
    </row>
    <row r="39" spans="1:4" ht="12.75">
      <c r="A39" s="49">
        <v>40100</v>
      </c>
      <c r="B39" s="50" t="s">
        <v>40</v>
      </c>
      <c r="C39" s="7">
        <v>173860.94</v>
      </c>
      <c r="D39" s="7">
        <v>173860.94</v>
      </c>
    </row>
    <row r="40" spans="1:4" ht="12.75">
      <c r="A40" s="49">
        <v>40200</v>
      </c>
      <c r="B40" s="50" t="s">
        <v>41</v>
      </c>
      <c r="C40" s="7">
        <v>106097026.79</v>
      </c>
      <c r="D40" s="7">
        <v>160500781.8</v>
      </c>
    </row>
    <row r="41" spans="1:4" ht="12.75">
      <c r="A41" s="49">
        <v>40300</v>
      </c>
      <c r="B41" s="50" t="s">
        <v>42</v>
      </c>
      <c r="C41" s="7">
        <v>0</v>
      </c>
      <c r="D41" s="7">
        <v>0</v>
      </c>
    </row>
    <row r="42" spans="1:4" ht="12.75">
      <c r="A42" s="49">
        <v>40400</v>
      </c>
      <c r="B42" s="50" t="s">
        <v>43</v>
      </c>
      <c r="C42" s="7">
        <v>5649599.72</v>
      </c>
      <c r="D42" s="7">
        <v>6535247.88</v>
      </c>
    </row>
    <row r="43" spans="1:4" ht="12.75">
      <c r="A43" s="54">
        <v>40500</v>
      </c>
      <c r="B43" s="53" t="s">
        <v>44</v>
      </c>
      <c r="C43" s="7">
        <v>98589741.5</v>
      </c>
      <c r="D43" s="7">
        <v>67388465.17</v>
      </c>
    </row>
    <row r="44" spans="1:4" ht="15">
      <c r="A44" s="57">
        <v>40000</v>
      </c>
      <c r="B44" s="9" t="s">
        <v>45</v>
      </c>
      <c r="C44" s="10">
        <f>SUM(C39:C43)</f>
        <v>210510228.95</v>
      </c>
      <c r="D44" s="10">
        <f>SUM(D39:D43)</f>
        <v>234598355.79000002</v>
      </c>
    </row>
    <row r="45" spans="1:4" ht="12.75">
      <c r="A45" s="5"/>
      <c r="B45" s="6"/>
      <c r="C45" s="13"/>
      <c r="D45" s="13"/>
    </row>
    <row r="46" spans="1:4" ht="12.75">
      <c r="A46" s="56" t="s">
        <v>46</v>
      </c>
      <c r="B46" s="44" t="s">
        <v>47</v>
      </c>
      <c r="C46" s="16"/>
      <c r="D46" s="17"/>
    </row>
    <row r="47" spans="1:4" ht="12.75">
      <c r="A47" s="49">
        <v>50100</v>
      </c>
      <c r="B47" s="50" t="s">
        <v>48</v>
      </c>
      <c r="C47" s="7">
        <v>0</v>
      </c>
      <c r="D47" s="7">
        <v>0</v>
      </c>
    </row>
    <row r="48" spans="1:4" ht="12.75">
      <c r="A48" s="49">
        <v>50200</v>
      </c>
      <c r="B48" s="50" t="s">
        <v>49</v>
      </c>
      <c r="C48" s="7">
        <v>0</v>
      </c>
      <c r="D48" s="7">
        <v>0</v>
      </c>
    </row>
    <row r="49" spans="1:4" ht="12.75">
      <c r="A49" s="49">
        <v>50300</v>
      </c>
      <c r="B49" s="50" t="s">
        <v>50</v>
      </c>
      <c r="C49" s="7">
        <v>0</v>
      </c>
      <c r="D49" s="7">
        <v>0</v>
      </c>
    </row>
    <row r="50" spans="1:4" ht="12.75">
      <c r="A50" s="49">
        <v>50400</v>
      </c>
      <c r="B50" s="50" t="s">
        <v>51</v>
      </c>
      <c r="C50" s="7">
        <v>115127158.14</v>
      </c>
      <c r="D50" s="7">
        <v>115127158.14</v>
      </c>
    </row>
    <row r="51" spans="1:4" ht="15">
      <c r="A51" s="57">
        <v>50000</v>
      </c>
      <c r="B51" s="9" t="s">
        <v>52</v>
      </c>
      <c r="C51" s="10">
        <f>SUM(C47:C50)</f>
        <v>115127158.14</v>
      </c>
      <c r="D51" s="10">
        <f>SUM(D47:D50)</f>
        <v>115127158.14</v>
      </c>
    </row>
    <row r="52" spans="1:4" ht="12.75">
      <c r="A52" s="5"/>
      <c r="B52" s="6"/>
      <c r="C52" s="13"/>
      <c r="D52" s="13"/>
    </row>
    <row r="53" spans="1:4" ht="12.75">
      <c r="A53" s="56" t="s">
        <v>53</v>
      </c>
      <c r="B53" s="44" t="s">
        <v>54</v>
      </c>
      <c r="C53" s="16"/>
      <c r="D53" s="17"/>
    </row>
    <row r="54" spans="1:4" ht="12.75">
      <c r="A54" s="49">
        <v>60100</v>
      </c>
      <c r="B54" s="50" t="s">
        <v>138</v>
      </c>
      <c r="C54" s="7">
        <v>0</v>
      </c>
      <c r="D54" s="7">
        <v>0</v>
      </c>
    </row>
    <row r="55" spans="1:4" ht="12.75">
      <c r="A55" s="49">
        <v>60200</v>
      </c>
      <c r="B55" s="50" t="s">
        <v>139</v>
      </c>
      <c r="C55" s="7">
        <v>0</v>
      </c>
      <c r="D55" s="7">
        <v>0</v>
      </c>
    </row>
    <row r="56" spans="1:4" ht="12.75">
      <c r="A56" s="49">
        <v>60300</v>
      </c>
      <c r="B56" s="50" t="s">
        <v>140</v>
      </c>
      <c r="C56" s="7">
        <v>105318647.73</v>
      </c>
      <c r="D56" s="7">
        <v>107666309.52</v>
      </c>
    </row>
    <row r="57" spans="1:4" ht="12.75">
      <c r="A57" s="49">
        <v>60400</v>
      </c>
      <c r="B57" s="50" t="s">
        <v>141</v>
      </c>
      <c r="C57" s="7">
        <v>0</v>
      </c>
      <c r="D57" s="7">
        <v>0</v>
      </c>
    </row>
    <row r="58" spans="1:4" ht="15">
      <c r="A58" s="57">
        <v>60000</v>
      </c>
      <c r="B58" s="9" t="s">
        <v>55</v>
      </c>
      <c r="C58" s="10">
        <f>SUM(C54:C57)</f>
        <v>105318647.73</v>
      </c>
      <c r="D58" s="10">
        <f>SUM(D54:D57)</f>
        <v>107666309.52</v>
      </c>
    </row>
    <row r="59" spans="1:4" ht="12.75">
      <c r="A59" s="5"/>
      <c r="B59" s="6"/>
      <c r="C59" s="13"/>
      <c r="D59" s="13"/>
    </row>
    <row r="60" spans="1:4" ht="12.75">
      <c r="A60" s="56" t="s">
        <v>56</v>
      </c>
      <c r="B60" s="44" t="s">
        <v>57</v>
      </c>
      <c r="C60" s="16"/>
      <c r="D60" s="17"/>
    </row>
    <row r="61" spans="1:4" ht="12.75">
      <c r="A61" s="49">
        <v>70100</v>
      </c>
      <c r="B61" s="50" t="s">
        <v>58</v>
      </c>
      <c r="C61" s="7">
        <v>0</v>
      </c>
      <c r="D61" s="7">
        <v>0</v>
      </c>
    </row>
    <row r="62" spans="1:4" ht="15">
      <c r="A62" s="51">
        <v>70000</v>
      </c>
      <c r="B62" s="9" t="s">
        <v>59</v>
      </c>
      <c r="C62" s="10">
        <f>SUM(C61)</f>
        <v>0</v>
      </c>
      <c r="D62" s="10">
        <f>SUM(D61)</f>
        <v>0</v>
      </c>
    </row>
    <row r="63" spans="1:4" ht="12.75">
      <c r="A63" s="5"/>
      <c r="B63" s="6"/>
      <c r="C63" s="13"/>
      <c r="D63" s="13"/>
    </row>
    <row r="64" spans="1:4" ht="12.75">
      <c r="A64" s="56" t="s">
        <v>60</v>
      </c>
      <c r="B64" s="44" t="s">
        <v>61</v>
      </c>
      <c r="C64" s="16"/>
      <c r="D64" s="17"/>
    </row>
    <row r="65" spans="1:4" ht="12.75">
      <c r="A65" s="49">
        <v>90100</v>
      </c>
      <c r="B65" s="50" t="s">
        <v>62</v>
      </c>
      <c r="C65" s="7">
        <v>234761066.11</v>
      </c>
      <c r="D65" s="7">
        <v>235570947.77</v>
      </c>
    </row>
    <row r="66" spans="1:4" ht="12.75">
      <c r="A66" s="49">
        <v>90200</v>
      </c>
      <c r="B66" s="50" t="s">
        <v>63</v>
      </c>
      <c r="C66" s="7">
        <v>92271617.45</v>
      </c>
      <c r="D66" s="7">
        <v>90573055.92</v>
      </c>
    </row>
    <row r="67" spans="1:4" ht="15">
      <c r="A67" s="51">
        <v>90000</v>
      </c>
      <c r="B67" s="9" t="s">
        <v>64</v>
      </c>
      <c r="C67" s="10">
        <f>SUM(C65:C66)</f>
        <v>327032683.56</v>
      </c>
      <c r="D67" s="10">
        <f>SUM(D65:D66)</f>
        <v>326144003.69</v>
      </c>
    </row>
    <row r="68" spans="1:4" ht="15">
      <c r="A68" s="8"/>
      <c r="B68" s="18" t="s">
        <v>65</v>
      </c>
      <c r="C68" s="19">
        <f>+C20+C28+C36+C44+C51+C58+C62+C67</f>
        <v>3916769991.1699996</v>
      </c>
      <c r="D68" s="19">
        <f>+D20+D28+D36+D44+D51+D58+D62+D67</f>
        <v>3706611791.6</v>
      </c>
    </row>
    <row r="69" spans="1:4" ht="15">
      <c r="A69" s="8"/>
      <c r="B69" s="18" t="s">
        <v>3</v>
      </c>
      <c r="C69" s="19">
        <f>+C68+C8+C9+C10</f>
        <v>4821001091.53</v>
      </c>
      <c r="D69" s="19">
        <f>+D68+D11</f>
        <v>4728274443.05</v>
      </c>
    </row>
    <row r="70" spans="1:4" ht="25.5">
      <c r="A70" s="8"/>
      <c r="B70" s="18" t="s">
        <v>129</v>
      </c>
      <c r="C70" s="19">
        <v>0</v>
      </c>
      <c r="D70" s="19">
        <v>0</v>
      </c>
    </row>
  </sheetData>
  <sheetProtection/>
  <mergeCells count="2">
    <mergeCell ref="A3:D3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77" zoomScaleNormal="77" zoomScalePageLayoutView="0" workbookViewId="0" topLeftCell="A1">
      <selection activeCell="A1" sqref="A1:B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22.7109375" style="0" customWidth="1"/>
    <col min="4" max="4" width="20.7109375" style="0" customWidth="1"/>
    <col min="5" max="5" width="22.140625" style="0" customWidth="1"/>
    <col min="6" max="8" width="20.7109375" style="0" customWidth="1"/>
    <col min="9" max="9" width="24.57421875" style="0" customWidth="1"/>
    <col min="10" max="10" width="20.7109375" style="0" customWidth="1"/>
    <col min="11" max="11" width="23.140625" style="0" customWidth="1"/>
    <col min="12" max="12" width="23.00390625" style="0" customWidth="1"/>
    <col min="13" max="13" width="21.421875" style="0" customWidth="1"/>
    <col min="14" max="14" width="22.140625" style="0" customWidth="1"/>
    <col min="15" max="16" width="20.7109375" style="0" customWidth="1"/>
    <col min="17" max="17" width="23.00390625" style="0" customWidth="1"/>
    <col min="18" max="25" width="20.7109375" style="0" customWidth="1"/>
    <col min="26" max="26" width="21.7109375" style="0" customWidth="1"/>
    <col min="27" max="27" width="22.00390625" style="0" customWidth="1"/>
    <col min="28" max="28" width="20.7109375" style="0" customWidth="1"/>
    <col min="29" max="29" width="23.140625" style="0" customWidth="1"/>
    <col min="30" max="30" width="23.28125" style="0" customWidth="1"/>
    <col min="31" max="31" width="23.00390625" style="0" customWidth="1"/>
    <col min="32" max="32" width="24.00390625" style="0" customWidth="1"/>
    <col min="33" max="33" width="20.140625" style="0" customWidth="1"/>
    <col min="34" max="34" width="19.140625" style="0" customWidth="1"/>
    <col min="35" max="35" width="20.7109375" style="0" customWidth="1"/>
    <col min="36" max="36" width="23.00390625" style="0" customWidth="1"/>
    <col min="37" max="37" width="20.7109375" style="0" customWidth="1"/>
    <col min="38" max="38" width="22.00390625" style="0" customWidth="1"/>
    <col min="39" max="47" width="20.7109375" style="0" customWidth="1"/>
    <col min="48" max="48" width="17.8515625" style="0" customWidth="1"/>
    <col min="49" max="50" width="16.8515625" style="0" customWidth="1"/>
    <col min="51" max="51" width="13.7109375" style="0" customWidth="1"/>
    <col min="52" max="52" width="13.140625" style="0" customWidth="1"/>
    <col min="53" max="53" width="12.57421875" style="0" customWidth="1"/>
    <col min="54" max="55" width="12.140625" style="0" customWidth="1"/>
    <col min="56" max="56" width="13.140625" style="0" customWidth="1"/>
    <col min="57" max="59" width="20.7109375" style="0" customWidth="1"/>
    <col min="60" max="60" width="15.57421875" style="0" customWidth="1"/>
    <col min="61" max="61" width="20.7109375" style="0" customWidth="1"/>
    <col min="62" max="62" width="15.421875" style="0" customWidth="1"/>
    <col min="63" max="63" width="14.421875" style="0" customWidth="1"/>
    <col min="64" max="64" width="20.7109375" style="0" customWidth="1"/>
    <col min="65" max="65" width="13.57421875" style="0" customWidth="1"/>
    <col min="66" max="66" width="14.8515625" style="0" customWidth="1"/>
    <col min="67" max="67" width="20.7109375" style="0" customWidth="1"/>
    <col min="68" max="68" width="13.00390625" style="0" customWidth="1"/>
    <col min="69" max="69" width="25.57421875" style="0" customWidth="1"/>
    <col min="70" max="70" width="20.7109375" style="0" customWidth="1"/>
    <col min="71" max="71" width="28.7109375" style="0" customWidth="1"/>
    <col min="72" max="72" width="20.7109375" style="0" customWidth="1"/>
    <col min="73" max="73" width="26.28125" style="0" customWidth="1"/>
    <col min="74" max="74" width="27.421875" style="0" customWidth="1"/>
    <col min="75" max="75" width="26.00390625" style="0" customWidth="1"/>
  </cols>
  <sheetData>
    <row r="1" spans="1:3" ht="43.5" customHeight="1">
      <c r="A1" s="78" t="s">
        <v>137</v>
      </c>
      <c r="B1" s="78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134</v>
      </c>
    </row>
    <row r="5" spans="2:7" ht="18.75">
      <c r="B5" s="37"/>
      <c r="C5" s="37" t="s">
        <v>133</v>
      </c>
      <c r="D5" s="76">
        <v>2016</v>
      </c>
      <c r="G5" s="3"/>
    </row>
    <row r="6" spans="2:7" ht="18.75">
      <c r="B6" s="3"/>
      <c r="G6" s="3"/>
    </row>
    <row r="7" spans="1:75" ht="12.75">
      <c r="A7" s="72"/>
      <c r="B7" s="101" t="s">
        <v>136</v>
      </c>
      <c r="C7" s="98">
        <v>1</v>
      </c>
      <c r="D7" s="96"/>
      <c r="E7" s="97"/>
      <c r="F7" s="98">
        <v>2</v>
      </c>
      <c r="G7" s="96"/>
      <c r="H7" s="97"/>
      <c r="I7" s="98">
        <v>3</v>
      </c>
      <c r="J7" s="96"/>
      <c r="K7" s="97"/>
      <c r="L7" s="98">
        <v>4</v>
      </c>
      <c r="M7" s="96"/>
      <c r="N7" s="97"/>
      <c r="O7" s="98">
        <v>5</v>
      </c>
      <c r="P7" s="96"/>
      <c r="Q7" s="97"/>
      <c r="R7" s="98">
        <v>6</v>
      </c>
      <c r="S7" s="96"/>
      <c r="T7" s="97"/>
      <c r="U7" s="98">
        <v>7</v>
      </c>
      <c r="V7" s="96"/>
      <c r="W7" s="97"/>
      <c r="X7" s="98">
        <v>8</v>
      </c>
      <c r="Y7" s="96"/>
      <c r="Z7" s="97"/>
      <c r="AA7" s="98">
        <v>9</v>
      </c>
      <c r="AB7" s="96"/>
      <c r="AC7" s="97"/>
      <c r="AD7" s="98">
        <v>10</v>
      </c>
      <c r="AE7" s="96"/>
      <c r="AF7" s="97"/>
      <c r="AG7" s="96">
        <v>11</v>
      </c>
      <c r="AH7" s="96"/>
      <c r="AI7" s="97"/>
      <c r="AJ7" s="98">
        <v>12</v>
      </c>
      <c r="AK7" s="96"/>
      <c r="AL7" s="97"/>
      <c r="AM7" s="98">
        <v>13</v>
      </c>
      <c r="AN7" s="96"/>
      <c r="AO7" s="97"/>
      <c r="AP7" s="98">
        <v>14</v>
      </c>
      <c r="AQ7" s="96"/>
      <c r="AR7" s="97"/>
      <c r="AS7" s="98">
        <v>15</v>
      </c>
      <c r="AT7" s="96"/>
      <c r="AU7" s="97"/>
      <c r="AV7" s="96">
        <v>16</v>
      </c>
      <c r="AW7" s="96"/>
      <c r="AX7" s="97"/>
      <c r="AY7" s="98">
        <v>17</v>
      </c>
      <c r="AZ7" s="96"/>
      <c r="BA7" s="97"/>
      <c r="BB7" s="98">
        <v>18</v>
      </c>
      <c r="BC7" s="96"/>
      <c r="BD7" s="97"/>
      <c r="BE7" s="98">
        <v>19</v>
      </c>
      <c r="BF7" s="96"/>
      <c r="BG7" s="97"/>
      <c r="BH7" s="98">
        <v>20</v>
      </c>
      <c r="BI7" s="96"/>
      <c r="BJ7" s="97"/>
      <c r="BK7" s="96">
        <v>50</v>
      </c>
      <c r="BL7" s="96"/>
      <c r="BM7" s="97"/>
      <c r="BN7" s="98">
        <v>60</v>
      </c>
      <c r="BO7" s="96"/>
      <c r="BP7" s="97"/>
      <c r="BQ7" s="98">
        <v>99</v>
      </c>
      <c r="BR7" s="96"/>
      <c r="BS7" s="96"/>
      <c r="BT7" s="79" t="s">
        <v>127</v>
      </c>
      <c r="BU7" s="81" t="s">
        <v>128</v>
      </c>
      <c r="BV7" s="82"/>
      <c r="BW7" s="83"/>
    </row>
    <row r="8" spans="1:75" s="20" customFormat="1" ht="58.5" customHeight="1">
      <c r="A8" s="21"/>
      <c r="B8" s="102"/>
      <c r="C8" s="82" t="s">
        <v>66</v>
      </c>
      <c r="D8" s="82"/>
      <c r="E8" s="87"/>
      <c r="F8" s="88" t="s">
        <v>67</v>
      </c>
      <c r="G8" s="87"/>
      <c r="H8" s="89"/>
      <c r="I8" s="90" t="s">
        <v>68</v>
      </c>
      <c r="J8" s="91"/>
      <c r="K8" s="99"/>
      <c r="L8" s="100" t="s">
        <v>69</v>
      </c>
      <c r="M8" s="92"/>
      <c r="N8" s="99"/>
      <c r="O8" s="100" t="s">
        <v>70</v>
      </c>
      <c r="P8" s="92"/>
      <c r="Q8" s="99"/>
      <c r="R8" s="82" t="s">
        <v>135</v>
      </c>
      <c r="S8" s="82"/>
      <c r="T8" s="87"/>
      <c r="U8" s="88" t="s">
        <v>110</v>
      </c>
      <c r="V8" s="87"/>
      <c r="W8" s="89"/>
      <c r="X8" s="90" t="s">
        <v>111</v>
      </c>
      <c r="Y8" s="91"/>
      <c r="Z8" s="99"/>
      <c r="AA8" s="100" t="s">
        <v>112</v>
      </c>
      <c r="AB8" s="92"/>
      <c r="AC8" s="99"/>
      <c r="AD8" s="100" t="s">
        <v>113</v>
      </c>
      <c r="AE8" s="92"/>
      <c r="AF8" s="99"/>
      <c r="AG8" s="82" t="s">
        <v>114</v>
      </c>
      <c r="AH8" s="82"/>
      <c r="AI8" s="87"/>
      <c r="AJ8" s="88" t="s">
        <v>115</v>
      </c>
      <c r="AK8" s="87"/>
      <c r="AL8" s="89"/>
      <c r="AM8" s="90" t="s">
        <v>116</v>
      </c>
      <c r="AN8" s="91"/>
      <c r="AO8" s="99"/>
      <c r="AP8" s="100" t="s">
        <v>117</v>
      </c>
      <c r="AQ8" s="92"/>
      <c r="AR8" s="99"/>
      <c r="AS8" s="100" t="s">
        <v>118</v>
      </c>
      <c r="AT8" s="92"/>
      <c r="AU8" s="99"/>
      <c r="AV8" s="82" t="s">
        <v>119</v>
      </c>
      <c r="AW8" s="82"/>
      <c r="AX8" s="87"/>
      <c r="AY8" s="88" t="s">
        <v>120</v>
      </c>
      <c r="AZ8" s="87"/>
      <c r="BA8" s="89"/>
      <c r="BB8" s="90" t="s">
        <v>121</v>
      </c>
      <c r="BC8" s="91"/>
      <c r="BD8" s="99"/>
      <c r="BE8" s="100" t="s">
        <v>122</v>
      </c>
      <c r="BF8" s="92"/>
      <c r="BG8" s="99"/>
      <c r="BH8" s="100" t="s">
        <v>123</v>
      </c>
      <c r="BI8" s="92"/>
      <c r="BJ8" s="99"/>
      <c r="BK8" s="82" t="s">
        <v>124</v>
      </c>
      <c r="BL8" s="82"/>
      <c r="BM8" s="87"/>
      <c r="BN8" s="88" t="s">
        <v>125</v>
      </c>
      <c r="BO8" s="87"/>
      <c r="BP8" s="89"/>
      <c r="BQ8" s="90" t="s">
        <v>126</v>
      </c>
      <c r="BR8" s="91"/>
      <c r="BS8" s="92"/>
      <c r="BT8" s="80"/>
      <c r="BU8" s="84"/>
      <c r="BV8" s="85"/>
      <c r="BW8" s="86"/>
    </row>
    <row r="9" spans="1:75" s="20" customFormat="1" ht="11.25" customHeight="1">
      <c r="A9" s="21"/>
      <c r="B9" s="58"/>
      <c r="C9" s="95" t="s">
        <v>4</v>
      </c>
      <c r="D9" s="94"/>
      <c r="E9" s="59" t="s">
        <v>5</v>
      </c>
      <c r="F9" s="95" t="s">
        <v>4</v>
      </c>
      <c r="G9" s="94"/>
      <c r="H9" s="65" t="s">
        <v>5</v>
      </c>
      <c r="I9" s="95" t="s">
        <v>4</v>
      </c>
      <c r="J9" s="94"/>
      <c r="K9" s="22" t="s">
        <v>5</v>
      </c>
      <c r="L9" s="95" t="s">
        <v>4</v>
      </c>
      <c r="M9" s="94"/>
      <c r="N9" s="22" t="s">
        <v>5</v>
      </c>
      <c r="O9" s="95" t="s">
        <v>4</v>
      </c>
      <c r="P9" s="94"/>
      <c r="Q9" s="22" t="s">
        <v>5</v>
      </c>
      <c r="R9" s="93" t="s">
        <v>4</v>
      </c>
      <c r="S9" s="94"/>
      <c r="T9" s="59" t="s">
        <v>5</v>
      </c>
      <c r="U9" s="95" t="s">
        <v>4</v>
      </c>
      <c r="V9" s="94"/>
      <c r="W9" s="65" t="s">
        <v>5</v>
      </c>
      <c r="X9" s="95" t="s">
        <v>4</v>
      </c>
      <c r="Y9" s="94"/>
      <c r="Z9" s="22" t="s">
        <v>5</v>
      </c>
      <c r="AA9" s="95" t="s">
        <v>4</v>
      </c>
      <c r="AB9" s="94"/>
      <c r="AC9" s="22" t="s">
        <v>5</v>
      </c>
      <c r="AD9" s="95" t="s">
        <v>4</v>
      </c>
      <c r="AE9" s="94"/>
      <c r="AF9" s="22" t="s">
        <v>5</v>
      </c>
      <c r="AG9" s="93" t="s">
        <v>4</v>
      </c>
      <c r="AH9" s="94"/>
      <c r="AI9" s="59" t="s">
        <v>5</v>
      </c>
      <c r="AJ9" s="95" t="s">
        <v>4</v>
      </c>
      <c r="AK9" s="94"/>
      <c r="AL9" s="65" t="s">
        <v>5</v>
      </c>
      <c r="AM9" s="95" t="s">
        <v>4</v>
      </c>
      <c r="AN9" s="94"/>
      <c r="AO9" s="22" t="s">
        <v>5</v>
      </c>
      <c r="AP9" s="95" t="s">
        <v>4</v>
      </c>
      <c r="AQ9" s="94"/>
      <c r="AR9" s="22" t="s">
        <v>5</v>
      </c>
      <c r="AS9" s="95" t="s">
        <v>4</v>
      </c>
      <c r="AT9" s="94"/>
      <c r="AU9" s="22" t="s">
        <v>5</v>
      </c>
      <c r="AV9" s="93" t="s">
        <v>4</v>
      </c>
      <c r="AW9" s="94"/>
      <c r="AX9" s="59" t="s">
        <v>5</v>
      </c>
      <c r="AY9" s="95" t="s">
        <v>4</v>
      </c>
      <c r="AZ9" s="94"/>
      <c r="BA9" s="65" t="s">
        <v>5</v>
      </c>
      <c r="BB9" s="95" t="s">
        <v>4</v>
      </c>
      <c r="BC9" s="94"/>
      <c r="BD9" s="22" t="s">
        <v>5</v>
      </c>
      <c r="BE9" s="95" t="s">
        <v>4</v>
      </c>
      <c r="BF9" s="94"/>
      <c r="BG9" s="22" t="s">
        <v>5</v>
      </c>
      <c r="BH9" s="95" t="s">
        <v>4</v>
      </c>
      <c r="BI9" s="94"/>
      <c r="BJ9" s="22" t="s">
        <v>5</v>
      </c>
      <c r="BK9" s="93" t="s">
        <v>4</v>
      </c>
      <c r="BL9" s="94"/>
      <c r="BM9" s="59" t="s">
        <v>5</v>
      </c>
      <c r="BN9" s="95" t="s">
        <v>4</v>
      </c>
      <c r="BO9" s="94"/>
      <c r="BP9" s="65" t="s">
        <v>5</v>
      </c>
      <c r="BQ9" s="95" t="s">
        <v>4</v>
      </c>
      <c r="BR9" s="94"/>
      <c r="BS9" s="22" t="s">
        <v>5</v>
      </c>
      <c r="BT9" s="73" t="s">
        <v>4</v>
      </c>
      <c r="BU9" s="95" t="s">
        <v>4</v>
      </c>
      <c r="BV9" s="94"/>
      <c r="BW9" s="22" t="s">
        <v>5</v>
      </c>
    </row>
    <row r="10" spans="1:75" s="20" customFormat="1" ht="39" customHeight="1">
      <c r="A10" s="4"/>
      <c r="B10" s="58"/>
      <c r="C10" s="63" t="s">
        <v>132</v>
      </c>
      <c r="D10" s="63" t="s">
        <v>131</v>
      </c>
      <c r="E10" s="61"/>
      <c r="F10" s="63" t="s">
        <v>132</v>
      </c>
      <c r="G10" s="63" t="s">
        <v>131</v>
      </c>
      <c r="H10" s="64"/>
      <c r="I10" s="63" t="s">
        <v>132</v>
      </c>
      <c r="J10" s="66" t="s">
        <v>131</v>
      </c>
      <c r="K10" s="61"/>
      <c r="L10" s="63" t="s">
        <v>132</v>
      </c>
      <c r="M10" s="66" t="s">
        <v>131</v>
      </c>
      <c r="N10" s="61"/>
      <c r="O10" s="63" t="s">
        <v>132</v>
      </c>
      <c r="P10" s="66" t="s">
        <v>131</v>
      </c>
      <c r="Q10" s="61"/>
      <c r="R10" s="63" t="s">
        <v>132</v>
      </c>
      <c r="S10" s="63" t="s">
        <v>131</v>
      </c>
      <c r="T10" s="61"/>
      <c r="U10" s="63" t="s">
        <v>132</v>
      </c>
      <c r="V10" s="63" t="s">
        <v>131</v>
      </c>
      <c r="W10" s="64"/>
      <c r="X10" s="63" t="s">
        <v>132</v>
      </c>
      <c r="Y10" s="66" t="s">
        <v>131</v>
      </c>
      <c r="Z10" s="61"/>
      <c r="AA10" s="63" t="s">
        <v>132</v>
      </c>
      <c r="AB10" s="66" t="s">
        <v>131</v>
      </c>
      <c r="AC10" s="61"/>
      <c r="AD10" s="63" t="s">
        <v>132</v>
      </c>
      <c r="AE10" s="66" t="s">
        <v>131</v>
      </c>
      <c r="AF10" s="61"/>
      <c r="AG10" s="63" t="s">
        <v>132</v>
      </c>
      <c r="AH10" s="63" t="s">
        <v>131</v>
      </c>
      <c r="AI10" s="61"/>
      <c r="AJ10" s="63" t="s">
        <v>132</v>
      </c>
      <c r="AK10" s="63" t="s">
        <v>131</v>
      </c>
      <c r="AL10" s="64"/>
      <c r="AM10" s="63" t="s">
        <v>132</v>
      </c>
      <c r="AN10" s="66" t="s">
        <v>131</v>
      </c>
      <c r="AO10" s="61"/>
      <c r="AP10" s="63" t="s">
        <v>132</v>
      </c>
      <c r="AQ10" s="66" t="s">
        <v>131</v>
      </c>
      <c r="AR10" s="61"/>
      <c r="AS10" s="63" t="s">
        <v>132</v>
      </c>
      <c r="AT10" s="66" t="s">
        <v>131</v>
      </c>
      <c r="AU10" s="61"/>
      <c r="AV10" s="63" t="s">
        <v>132</v>
      </c>
      <c r="AW10" s="63" t="s">
        <v>131</v>
      </c>
      <c r="AX10" s="61"/>
      <c r="AY10" s="63" t="s">
        <v>132</v>
      </c>
      <c r="AZ10" s="63" t="s">
        <v>131</v>
      </c>
      <c r="BA10" s="64"/>
      <c r="BB10" s="63" t="s">
        <v>132</v>
      </c>
      <c r="BC10" s="66" t="s">
        <v>131</v>
      </c>
      <c r="BD10" s="61"/>
      <c r="BE10" s="63" t="s">
        <v>132</v>
      </c>
      <c r="BF10" s="66" t="s">
        <v>131</v>
      </c>
      <c r="BG10" s="61"/>
      <c r="BH10" s="63" t="s">
        <v>132</v>
      </c>
      <c r="BI10" s="66" t="s">
        <v>131</v>
      </c>
      <c r="BJ10" s="61"/>
      <c r="BK10" s="63" t="s">
        <v>132</v>
      </c>
      <c r="BL10" s="63" t="s">
        <v>131</v>
      </c>
      <c r="BM10" s="61"/>
      <c r="BN10" s="63" t="s">
        <v>132</v>
      </c>
      <c r="BO10" s="63" t="s">
        <v>131</v>
      </c>
      <c r="BP10" s="64"/>
      <c r="BQ10" s="63" t="s">
        <v>132</v>
      </c>
      <c r="BR10" s="66" t="s">
        <v>131</v>
      </c>
      <c r="BS10" s="61"/>
      <c r="BT10" s="60"/>
      <c r="BU10" s="62"/>
      <c r="BV10" s="66" t="s">
        <v>131</v>
      </c>
      <c r="BW10" s="61"/>
    </row>
    <row r="11" spans="1:75" s="2" customFormat="1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7"/>
      <c r="L11" s="25"/>
      <c r="M11" s="25"/>
      <c r="N11" s="67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7"/>
      <c r="AA11" s="25"/>
      <c r="AB11" s="25"/>
      <c r="AC11" s="67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7"/>
      <c r="AP11" s="25"/>
      <c r="AQ11" s="25"/>
      <c r="AR11" s="67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7"/>
      <c r="BE11" s="25"/>
      <c r="BF11" s="25"/>
      <c r="BG11" s="67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7"/>
      <c r="BT11" s="25"/>
      <c r="BU11" s="25"/>
      <c r="BV11" s="25"/>
      <c r="BW11" s="25"/>
    </row>
    <row r="12" spans="1:75" s="2" customFormat="1" ht="11.25" customHeight="1">
      <c r="A12" s="23"/>
      <c r="B12" s="56" t="s">
        <v>71</v>
      </c>
      <c r="C12" s="25"/>
      <c r="D12" s="25"/>
      <c r="E12" s="25"/>
      <c r="F12" s="25"/>
      <c r="G12" s="25"/>
      <c r="H12" s="25"/>
      <c r="I12" s="25"/>
      <c r="J12" s="25"/>
      <c r="K12" s="67"/>
      <c r="L12" s="25"/>
      <c r="M12" s="25"/>
      <c r="N12" s="67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7"/>
      <c r="AA12" s="25"/>
      <c r="AB12" s="25"/>
      <c r="AC12" s="67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7"/>
      <c r="AP12" s="25"/>
      <c r="AQ12" s="25"/>
      <c r="AR12" s="67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7"/>
      <c r="BE12" s="25"/>
      <c r="BF12" s="25"/>
      <c r="BG12" s="67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7"/>
      <c r="BT12" s="27">
        <v>0</v>
      </c>
      <c r="BU12" s="74">
        <f>BT12</f>
        <v>0</v>
      </c>
      <c r="BV12" s="25"/>
      <c r="BW12" s="25"/>
    </row>
    <row r="13" spans="1:75" s="2" customFormat="1" ht="11.25" customHeight="1">
      <c r="A13" s="23"/>
      <c r="B13" s="56"/>
      <c r="C13" s="25"/>
      <c r="D13" s="25"/>
      <c r="E13" s="25"/>
      <c r="F13" s="25"/>
      <c r="G13" s="25"/>
      <c r="H13" s="25"/>
      <c r="I13" s="25"/>
      <c r="J13" s="25"/>
      <c r="K13" s="67"/>
      <c r="L13" s="25"/>
      <c r="M13" s="25"/>
      <c r="N13" s="6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7"/>
      <c r="AA13" s="25"/>
      <c r="AB13" s="25"/>
      <c r="AC13" s="67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7"/>
      <c r="AP13" s="25"/>
      <c r="AQ13" s="25"/>
      <c r="AR13" s="67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7"/>
      <c r="BE13" s="25"/>
      <c r="BF13" s="25"/>
      <c r="BG13" s="67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7"/>
      <c r="BT13" s="27"/>
      <c r="BU13" s="25"/>
      <c r="BV13" s="25"/>
      <c r="BW13" s="25"/>
    </row>
    <row r="14" spans="1:75" ht="12.75">
      <c r="A14" s="48"/>
      <c r="B14" s="46" t="s">
        <v>72</v>
      </c>
      <c r="C14" s="42"/>
      <c r="D14" s="43"/>
      <c r="E14" s="43"/>
      <c r="F14" s="4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2"/>
      <c r="S14" s="43"/>
      <c r="T14" s="43"/>
      <c r="U14" s="4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2"/>
      <c r="AH14" s="43"/>
      <c r="AI14" s="43"/>
      <c r="AJ14" s="4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2"/>
      <c r="AW14" s="43"/>
      <c r="AX14" s="43"/>
      <c r="AY14" s="4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2"/>
      <c r="BL14" s="43"/>
      <c r="BM14" s="43"/>
      <c r="BN14" s="43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5">
      <c r="A15" s="24">
        <v>101</v>
      </c>
      <c r="B15" s="26" t="s">
        <v>73</v>
      </c>
      <c r="C15" s="27">
        <v>164741903.15</v>
      </c>
      <c r="D15" s="27">
        <v>0</v>
      </c>
      <c r="E15" s="27">
        <v>154070912.22</v>
      </c>
      <c r="F15" s="27">
        <v>3847326.66</v>
      </c>
      <c r="G15" s="27">
        <v>0</v>
      </c>
      <c r="H15" s="27">
        <v>3641861.88</v>
      </c>
      <c r="I15" s="27">
        <v>157641180.79</v>
      </c>
      <c r="J15" s="27">
        <v>0</v>
      </c>
      <c r="K15" s="27">
        <v>148002491.63</v>
      </c>
      <c r="L15" s="27">
        <v>102921850.73</v>
      </c>
      <c r="M15" s="27">
        <v>0</v>
      </c>
      <c r="N15" s="27">
        <v>98809456.51</v>
      </c>
      <c r="O15" s="27">
        <v>34020427.99</v>
      </c>
      <c r="P15" s="27">
        <v>0</v>
      </c>
      <c r="Q15" s="27">
        <v>32827936.2</v>
      </c>
      <c r="R15" s="27">
        <v>4073428.29</v>
      </c>
      <c r="S15" s="27">
        <v>0</v>
      </c>
      <c r="T15" s="27">
        <v>3740656.89</v>
      </c>
      <c r="U15" s="27">
        <v>1336563.2</v>
      </c>
      <c r="V15" s="27">
        <v>0</v>
      </c>
      <c r="W15" s="27">
        <v>1278453.65</v>
      </c>
      <c r="X15" s="27">
        <v>20102151.75</v>
      </c>
      <c r="Y15" s="27">
        <v>0</v>
      </c>
      <c r="Z15" s="27">
        <v>19123010.49</v>
      </c>
      <c r="AA15" s="27">
        <v>5115124.79</v>
      </c>
      <c r="AB15" s="27">
        <v>0</v>
      </c>
      <c r="AC15" s="27">
        <v>4852738.7</v>
      </c>
      <c r="AD15" s="27">
        <v>14260163.21</v>
      </c>
      <c r="AE15" s="27">
        <v>0</v>
      </c>
      <c r="AF15" s="27">
        <v>13536284.97</v>
      </c>
      <c r="AG15" s="27">
        <v>904556.33</v>
      </c>
      <c r="AH15" s="27">
        <v>0</v>
      </c>
      <c r="AI15" s="27">
        <v>843801.13</v>
      </c>
      <c r="AJ15" s="27">
        <v>88875129.93</v>
      </c>
      <c r="AK15" s="27">
        <v>0</v>
      </c>
      <c r="AL15" s="27">
        <v>85727233.27</v>
      </c>
      <c r="AM15" s="27">
        <v>0</v>
      </c>
      <c r="AN15" s="27">
        <v>0</v>
      </c>
      <c r="AO15" s="27">
        <v>0</v>
      </c>
      <c r="AP15" s="27">
        <v>7135653.66</v>
      </c>
      <c r="AQ15" s="27">
        <v>0</v>
      </c>
      <c r="AR15" s="27">
        <v>7233035.6</v>
      </c>
      <c r="AS15" s="27">
        <v>12719640</v>
      </c>
      <c r="AT15" s="27">
        <v>0</v>
      </c>
      <c r="AU15" s="27">
        <v>12280938.06</v>
      </c>
      <c r="AV15" s="27">
        <v>224733.89</v>
      </c>
      <c r="AW15" s="27">
        <v>0</v>
      </c>
      <c r="AX15" s="27">
        <v>195929.37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1009010</v>
      </c>
      <c r="BF15" s="27">
        <v>0</v>
      </c>
      <c r="BG15" s="27">
        <v>987744.83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618928844.37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587152485.4</v>
      </c>
    </row>
    <row r="16" spans="1:75" ht="15">
      <c r="A16" s="24">
        <f>A15+1</f>
        <v>102</v>
      </c>
      <c r="B16" s="26" t="s">
        <v>74</v>
      </c>
      <c r="C16" s="27">
        <v>9921707.15</v>
      </c>
      <c r="D16" s="27">
        <v>0</v>
      </c>
      <c r="E16" s="27">
        <v>9577771.73</v>
      </c>
      <c r="F16" s="27">
        <v>254980</v>
      </c>
      <c r="G16" s="27">
        <v>0</v>
      </c>
      <c r="H16" s="27">
        <v>253846.58</v>
      </c>
      <c r="I16" s="27">
        <v>10170927.39</v>
      </c>
      <c r="J16" s="27">
        <v>0</v>
      </c>
      <c r="K16" s="27">
        <v>10078298.16</v>
      </c>
      <c r="L16" s="27">
        <v>6904390</v>
      </c>
      <c r="M16" s="27">
        <v>0</v>
      </c>
      <c r="N16" s="27">
        <v>7022002.91</v>
      </c>
      <c r="O16" s="27">
        <v>1709410</v>
      </c>
      <c r="P16" s="27">
        <v>0</v>
      </c>
      <c r="Q16" s="27">
        <v>1506686.08</v>
      </c>
      <c r="R16" s="27">
        <v>270239</v>
      </c>
      <c r="S16" s="27">
        <v>0</v>
      </c>
      <c r="T16" s="27">
        <v>264225.24</v>
      </c>
      <c r="U16" s="27">
        <v>87750</v>
      </c>
      <c r="V16" s="27">
        <v>0</v>
      </c>
      <c r="W16" s="27">
        <v>66328.31</v>
      </c>
      <c r="X16" s="27">
        <v>2028200</v>
      </c>
      <c r="Y16" s="27">
        <v>0</v>
      </c>
      <c r="Z16" s="27">
        <v>1285061.18</v>
      </c>
      <c r="AA16" s="27">
        <v>336230</v>
      </c>
      <c r="AB16" s="27">
        <v>0</v>
      </c>
      <c r="AC16" s="27">
        <v>337552.13</v>
      </c>
      <c r="AD16" s="27">
        <v>925490</v>
      </c>
      <c r="AE16" s="27">
        <v>0</v>
      </c>
      <c r="AF16" s="27">
        <v>862298.2</v>
      </c>
      <c r="AG16" s="27">
        <v>59730</v>
      </c>
      <c r="AH16" s="27">
        <v>0</v>
      </c>
      <c r="AI16" s="27">
        <v>57141.85</v>
      </c>
      <c r="AJ16" s="27">
        <v>2752180</v>
      </c>
      <c r="AK16" s="27">
        <v>0</v>
      </c>
      <c r="AL16" s="27">
        <v>2780257.18</v>
      </c>
      <c r="AM16" s="27">
        <v>0</v>
      </c>
      <c r="AN16" s="27">
        <v>0</v>
      </c>
      <c r="AO16" s="27">
        <v>0</v>
      </c>
      <c r="AP16" s="27">
        <v>463860</v>
      </c>
      <c r="AQ16" s="27">
        <v>0</v>
      </c>
      <c r="AR16" s="27">
        <v>526095.36</v>
      </c>
      <c r="AS16" s="27">
        <v>856990</v>
      </c>
      <c r="AT16" s="27">
        <v>0</v>
      </c>
      <c r="AU16" s="27">
        <v>864246.15</v>
      </c>
      <c r="AV16" s="27">
        <v>14640</v>
      </c>
      <c r="AW16" s="27">
        <v>0</v>
      </c>
      <c r="AX16" s="27">
        <v>16231.25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68100</v>
      </c>
      <c r="BF16" s="27">
        <v>0</v>
      </c>
      <c r="BG16" s="27">
        <v>67995.07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36824823.54</v>
      </c>
      <c r="BV16" s="28">
        <f t="shared" si="0"/>
        <v>0</v>
      </c>
      <c r="BW16" s="28">
        <f t="shared" si="0"/>
        <v>35566037.379999995</v>
      </c>
    </row>
    <row r="17" spans="1:75" ht="15">
      <c r="A17" s="24">
        <f aca="true" t="shared" si="2" ref="A17:A24">A16+1</f>
        <v>103</v>
      </c>
      <c r="B17" s="26" t="s">
        <v>75</v>
      </c>
      <c r="C17" s="27">
        <v>65144444.97</v>
      </c>
      <c r="D17" s="27">
        <v>0</v>
      </c>
      <c r="E17" s="27">
        <v>52145089.77</v>
      </c>
      <c r="F17" s="27">
        <v>14189.9</v>
      </c>
      <c r="G17" s="27">
        <v>0</v>
      </c>
      <c r="H17" s="27">
        <v>1696123.48</v>
      </c>
      <c r="I17" s="27">
        <v>45984534.13</v>
      </c>
      <c r="J17" s="27">
        <v>0</v>
      </c>
      <c r="K17" s="27">
        <v>25451630.43</v>
      </c>
      <c r="L17" s="27">
        <v>107769045.11</v>
      </c>
      <c r="M17" s="27">
        <v>0</v>
      </c>
      <c r="N17" s="27">
        <v>93946329.93</v>
      </c>
      <c r="O17" s="27">
        <v>30728317.27</v>
      </c>
      <c r="P17" s="27">
        <v>0</v>
      </c>
      <c r="Q17" s="27">
        <v>26175019.1</v>
      </c>
      <c r="R17" s="27">
        <v>6975361.44</v>
      </c>
      <c r="S17" s="27">
        <v>0</v>
      </c>
      <c r="T17" s="27">
        <v>6738574.23</v>
      </c>
      <c r="U17" s="27">
        <v>1234882.12</v>
      </c>
      <c r="V17" s="27">
        <v>0</v>
      </c>
      <c r="W17" s="27">
        <v>1626972.22</v>
      </c>
      <c r="X17" s="27">
        <v>44840094.28</v>
      </c>
      <c r="Y17" s="27">
        <v>0</v>
      </c>
      <c r="Z17" s="27">
        <v>33264476.03</v>
      </c>
      <c r="AA17" s="27">
        <v>327550823.96</v>
      </c>
      <c r="AB17" s="27">
        <v>0</v>
      </c>
      <c r="AC17" s="27">
        <v>320373190.6</v>
      </c>
      <c r="AD17" s="27">
        <v>883475648.19</v>
      </c>
      <c r="AE17" s="27">
        <v>0</v>
      </c>
      <c r="AF17" s="27">
        <v>883906817.83</v>
      </c>
      <c r="AG17" s="27">
        <v>505714.85</v>
      </c>
      <c r="AH17" s="27">
        <v>0</v>
      </c>
      <c r="AI17" s="27">
        <v>416303.28</v>
      </c>
      <c r="AJ17" s="27">
        <v>257507101.08</v>
      </c>
      <c r="AK17" s="27">
        <v>0</v>
      </c>
      <c r="AL17" s="27">
        <v>236135643.24</v>
      </c>
      <c r="AM17" s="27">
        <v>755767.08</v>
      </c>
      <c r="AN17" s="27">
        <v>0</v>
      </c>
      <c r="AO17" s="27">
        <v>761355.13</v>
      </c>
      <c r="AP17" s="27">
        <v>3241833.56</v>
      </c>
      <c r="AQ17" s="27">
        <v>0</v>
      </c>
      <c r="AR17" s="27">
        <v>10577356.64</v>
      </c>
      <c r="AS17" s="27">
        <v>14065881.92</v>
      </c>
      <c r="AT17" s="27">
        <v>0</v>
      </c>
      <c r="AU17" s="27">
        <v>11634086.36</v>
      </c>
      <c r="AV17" s="27">
        <v>66921.61</v>
      </c>
      <c r="AW17" s="27">
        <v>0</v>
      </c>
      <c r="AX17" s="27">
        <v>70795.75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419981.22</v>
      </c>
      <c r="BF17" s="27">
        <v>0</v>
      </c>
      <c r="BG17" s="27">
        <v>400071.23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1790280542.6899998</v>
      </c>
      <c r="BV17" s="28">
        <f t="shared" si="0"/>
        <v>0</v>
      </c>
      <c r="BW17" s="28">
        <f t="shared" si="0"/>
        <v>1705319835.25</v>
      </c>
    </row>
    <row r="18" spans="1:75" ht="15">
      <c r="A18" s="24">
        <f t="shared" si="2"/>
        <v>104</v>
      </c>
      <c r="B18" s="26" t="s">
        <v>23</v>
      </c>
      <c r="C18" s="27">
        <v>14248313.96</v>
      </c>
      <c r="D18" s="27">
        <v>0</v>
      </c>
      <c r="E18" s="27">
        <v>15934707.31</v>
      </c>
      <c r="F18" s="27">
        <v>0</v>
      </c>
      <c r="G18" s="27">
        <v>0</v>
      </c>
      <c r="H18" s="27">
        <v>0</v>
      </c>
      <c r="I18" s="27">
        <v>315000</v>
      </c>
      <c r="J18" s="27">
        <v>0</v>
      </c>
      <c r="K18" s="27">
        <v>0</v>
      </c>
      <c r="L18" s="27">
        <v>6146035.78</v>
      </c>
      <c r="M18" s="27">
        <v>0</v>
      </c>
      <c r="N18" s="27">
        <v>5699114.71</v>
      </c>
      <c r="O18" s="27">
        <v>18196034.42</v>
      </c>
      <c r="P18" s="27">
        <v>0</v>
      </c>
      <c r="Q18" s="27">
        <v>20743881.31</v>
      </c>
      <c r="R18" s="27">
        <v>3947687.53</v>
      </c>
      <c r="S18" s="27">
        <v>0</v>
      </c>
      <c r="T18" s="27">
        <v>2129321.14</v>
      </c>
      <c r="U18" s="27">
        <v>100000</v>
      </c>
      <c r="V18" s="27">
        <v>0</v>
      </c>
      <c r="W18" s="27">
        <v>111492.59</v>
      </c>
      <c r="X18" s="27">
        <v>32454227.79</v>
      </c>
      <c r="Y18" s="27">
        <v>0</v>
      </c>
      <c r="Z18" s="27">
        <v>19635626.03</v>
      </c>
      <c r="AA18" s="27">
        <v>2412400.84</v>
      </c>
      <c r="AB18" s="27">
        <v>0</v>
      </c>
      <c r="AC18" s="27">
        <v>2469889.36</v>
      </c>
      <c r="AD18" s="27">
        <v>27482.28</v>
      </c>
      <c r="AE18" s="27">
        <v>0</v>
      </c>
      <c r="AF18" s="27">
        <v>50048.52</v>
      </c>
      <c r="AG18" s="27">
        <v>0</v>
      </c>
      <c r="AH18" s="27">
        <v>0</v>
      </c>
      <c r="AI18" s="27">
        <v>187997.44</v>
      </c>
      <c r="AJ18" s="27">
        <v>54795865.01</v>
      </c>
      <c r="AK18" s="27">
        <v>0</v>
      </c>
      <c r="AL18" s="27">
        <v>54089256.83</v>
      </c>
      <c r="AM18" s="27">
        <v>70000</v>
      </c>
      <c r="AN18" s="27">
        <v>0</v>
      </c>
      <c r="AO18" s="27">
        <v>54000</v>
      </c>
      <c r="AP18" s="27">
        <v>2792613.26</v>
      </c>
      <c r="AQ18" s="27">
        <v>0</v>
      </c>
      <c r="AR18" s="27">
        <v>529857.55</v>
      </c>
      <c r="AS18" s="27">
        <v>198982.21</v>
      </c>
      <c r="AT18" s="27">
        <v>0</v>
      </c>
      <c r="AU18" s="27">
        <v>238774.21</v>
      </c>
      <c r="AV18" s="27">
        <v>21500</v>
      </c>
      <c r="AW18" s="27">
        <v>0</v>
      </c>
      <c r="AX18" s="27">
        <v>19810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77000</v>
      </c>
      <c r="BF18" s="27">
        <v>0</v>
      </c>
      <c r="BG18" s="27">
        <v>754498.07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135803143.08</v>
      </c>
      <c r="BV18" s="28">
        <f t="shared" si="0"/>
        <v>0</v>
      </c>
      <c r="BW18" s="28">
        <f t="shared" si="0"/>
        <v>122648275.07</v>
      </c>
    </row>
    <row r="19" spans="1:75" ht="15">
      <c r="A19" s="24">
        <f t="shared" si="2"/>
        <v>105</v>
      </c>
      <c r="B19" s="26" t="s">
        <v>76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5">
      <c r="A20" s="24">
        <f t="shared" si="2"/>
        <v>106</v>
      </c>
      <c r="B20" s="26" t="s">
        <v>77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5">
      <c r="A21" s="24">
        <f t="shared" si="2"/>
        <v>107</v>
      </c>
      <c r="B21" s="26" t="s">
        <v>78</v>
      </c>
      <c r="C21" s="27">
        <v>11036304.31</v>
      </c>
      <c r="D21" s="27">
        <v>0</v>
      </c>
      <c r="E21" s="27">
        <v>10746337.76</v>
      </c>
      <c r="F21" s="27">
        <v>84912.23</v>
      </c>
      <c r="G21" s="27">
        <v>0</v>
      </c>
      <c r="H21" s="27">
        <v>84912.23</v>
      </c>
      <c r="I21" s="27">
        <v>699768.64</v>
      </c>
      <c r="J21" s="27">
        <v>0</v>
      </c>
      <c r="K21" s="27">
        <v>699768.64</v>
      </c>
      <c r="L21" s="27">
        <v>9197807.86</v>
      </c>
      <c r="M21" s="27">
        <v>0</v>
      </c>
      <c r="N21" s="27">
        <v>9197807.86</v>
      </c>
      <c r="O21" s="27">
        <v>9309673.93</v>
      </c>
      <c r="P21" s="27">
        <v>0</v>
      </c>
      <c r="Q21" s="27">
        <v>9309673.93</v>
      </c>
      <c r="R21" s="27">
        <v>1346657.6</v>
      </c>
      <c r="S21" s="27">
        <v>0</v>
      </c>
      <c r="T21" s="27">
        <v>1346657.6</v>
      </c>
      <c r="U21" s="27">
        <v>0</v>
      </c>
      <c r="V21" s="27">
        <v>0</v>
      </c>
      <c r="W21" s="27">
        <v>0</v>
      </c>
      <c r="X21" s="27">
        <v>5589861.79</v>
      </c>
      <c r="Y21" s="27">
        <v>0</v>
      </c>
      <c r="Z21" s="27">
        <v>5589799.38</v>
      </c>
      <c r="AA21" s="27">
        <v>5632946.28</v>
      </c>
      <c r="AB21" s="27">
        <v>0</v>
      </c>
      <c r="AC21" s="27">
        <v>5632946.28</v>
      </c>
      <c r="AD21" s="27">
        <v>73192499.05</v>
      </c>
      <c r="AE21" s="27">
        <v>0</v>
      </c>
      <c r="AF21" s="27">
        <v>72570187.57</v>
      </c>
      <c r="AG21" s="27">
        <v>34728.33</v>
      </c>
      <c r="AH21" s="27">
        <v>0</v>
      </c>
      <c r="AI21" s="27">
        <v>34728.33</v>
      </c>
      <c r="AJ21" s="27">
        <v>4607454.29</v>
      </c>
      <c r="AK21" s="27">
        <v>0</v>
      </c>
      <c r="AL21" s="27">
        <v>4607454.29</v>
      </c>
      <c r="AM21" s="27">
        <v>0</v>
      </c>
      <c r="AN21" s="27">
        <v>0</v>
      </c>
      <c r="AO21" s="27">
        <v>0</v>
      </c>
      <c r="AP21" s="27">
        <v>167048.82</v>
      </c>
      <c r="AQ21" s="27">
        <v>0</v>
      </c>
      <c r="AR21" s="27">
        <v>167048.82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120899663.13</v>
      </c>
      <c r="BV21" s="28">
        <f t="shared" si="0"/>
        <v>0</v>
      </c>
      <c r="BW21" s="28">
        <f t="shared" si="0"/>
        <v>119987322.69</v>
      </c>
    </row>
    <row r="22" spans="1:75" ht="15">
      <c r="A22" s="24">
        <f t="shared" si="2"/>
        <v>108</v>
      </c>
      <c r="B22" s="26" t="s">
        <v>79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5">
      <c r="A23" s="24">
        <f t="shared" si="2"/>
        <v>109</v>
      </c>
      <c r="B23" s="26" t="s">
        <v>80</v>
      </c>
      <c r="C23" s="27">
        <v>5482635.73</v>
      </c>
      <c r="D23" s="27">
        <v>0</v>
      </c>
      <c r="E23" s="27">
        <v>6495478.97</v>
      </c>
      <c r="F23" s="27">
        <v>0</v>
      </c>
      <c r="G23" s="27">
        <v>0</v>
      </c>
      <c r="H23" s="27">
        <v>0</v>
      </c>
      <c r="I23" s="27">
        <v>1628187.78</v>
      </c>
      <c r="J23" s="27">
        <v>0</v>
      </c>
      <c r="K23" s="27">
        <v>1046923.23</v>
      </c>
      <c r="L23" s="27">
        <v>126007.77</v>
      </c>
      <c r="M23" s="27">
        <v>0</v>
      </c>
      <c r="N23" s="27">
        <v>81331.62</v>
      </c>
      <c r="O23" s="27">
        <v>21375</v>
      </c>
      <c r="P23" s="27">
        <v>0</v>
      </c>
      <c r="Q23" s="27">
        <v>103570.82</v>
      </c>
      <c r="R23" s="27">
        <v>0</v>
      </c>
      <c r="S23" s="27">
        <v>0</v>
      </c>
      <c r="T23" s="27">
        <v>0</v>
      </c>
      <c r="U23" s="27">
        <v>307480</v>
      </c>
      <c r="V23" s="27">
        <v>0</v>
      </c>
      <c r="W23" s="27">
        <v>142366.86</v>
      </c>
      <c r="X23" s="27">
        <v>48833</v>
      </c>
      <c r="Y23" s="27">
        <v>0</v>
      </c>
      <c r="Z23" s="27">
        <v>31341.19</v>
      </c>
      <c r="AA23" s="27">
        <v>0</v>
      </c>
      <c r="AB23" s="27">
        <v>0</v>
      </c>
      <c r="AC23" s="27">
        <v>0</v>
      </c>
      <c r="AD23" s="27">
        <v>57699</v>
      </c>
      <c r="AE23" s="27">
        <v>0</v>
      </c>
      <c r="AF23" s="27">
        <v>46364</v>
      </c>
      <c r="AG23" s="27">
        <v>0</v>
      </c>
      <c r="AH23" s="27">
        <v>0</v>
      </c>
      <c r="AI23" s="27">
        <v>0</v>
      </c>
      <c r="AJ23" s="27">
        <v>947981.4</v>
      </c>
      <c r="AK23" s="27">
        <v>0</v>
      </c>
      <c r="AL23" s="27">
        <v>314822.99</v>
      </c>
      <c r="AM23" s="27">
        <v>0</v>
      </c>
      <c r="AN23" s="27">
        <v>0</v>
      </c>
      <c r="AO23" s="27">
        <v>0</v>
      </c>
      <c r="AP23" s="27">
        <v>4854.04</v>
      </c>
      <c r="AQ23" s="27">
        <v>0</v>
      </c>
      <c r="AR23" s="27">
        <v>0</v>
      </c>
      <c r="AS23" s="27">
        <v>35400</v>
      </c>
      <c r="AT23" s="27">
        <v>0</v>
      </c>
      <c r="AU23" s="27">
        <v>39638.79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8660453.719999999</v>
      </c>
      <c r="BV23" s="28">
        <f t="shared" si="0"/>
        <v>0</v>
      </c>
      <c r="BW23" s="28">
        <f t="shared" si="0"/>
        <v>8301838.470000001</v>
      </c>
    </row>
    <row r="24" spans="1:75" ht="15">
      <c r="A24" s="24">
        <f t="shared" si="2"/>
        <v>110</v>
      </c>
      <c r="B24" s="26" t="s">
        <v>81</v>
      </c>
      <c r="C24" s="27">
        <v>53460730.69</v>
      </c>
      <c r="D24" s="27">
        <v>0</v>
      </c>
      <c r="E24" s="27">
        <v>52559080.39</v>
      </c>
      <c r="F24" s="27">
        <v>0</v>
      </c>
      <c r="G24" s="27">
        <v>0</v>
      </c>
      <c r="H24" s="27">
        <v>0</v>
      </c>
      <c r="I24" s="27">
        <v>233863.29</v>
      </c>
      <c r="J24" s="27">
        <v>0</v>
      </c>
      <c r="K24" s="27">
        <v>223863.29</v>
      </c>
      <c r="L24" s="27">
        <v>15294.38</v>
      </c>
      <c r="M24" s="27">
        <v>0</v>
      </c>
      <c r="N24" s="27">
        <v>32840.58</v>
      </c>
      <c r="O24" s="27">
        <v>340500</v>
      </c>
      <c r="P24" s="27">
        <v>0</v>
      </c>
      <c r="Q24" s="27">
        <v>436175.65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355691.38</v>
      </c>
      <c r="Y24" s="27">
        <v>0</v>
      </c>
      <c r="Z24" s="27">
        <v>355691.38</v>
      </c>
      <c r="AA24" s="27">
        <v>392715.94</v>
      </c>
      <c r="AB24" s="27">
        <v>0</v>
      </c>
      <c r="AC24" s="27">
        <v>392715.94</v>
      </c>
      <c r="AD24" s="27">
        <v>11070586.49</v>
      </c>
      <c r="AE24" s="27">
        <v>0</v>
      </c>
      <c r="AF24" s="27">
        <v>70586.49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65869382.17</v>
      </c>
      <c r="BV24" s="28">
        <f t="shared" si="0"/>
        <v>0</v>
      </c>
      <c r="BW24" s="28">
        <f t="shared" si="0"/>
        <v>54070953.72</v>
      </c>
    </row>
    <row r="25" spans="1:75" s="31" customFormat="1" ht="15.75" thickBot="1">
      <c r="A25" s="68">
        <v>100</v>
      </c>
      <c r="B25" s="29" t="s">
        <v>82</v>
      </c>
      <c r="C25" s="30">
        <f aca="true" t="shared" si="3" ref="C25:BN25">SUM(C15:C24)</f>
        <v>324036039.96000004</v>
      </c>
      <c r="D25" s="30">
        <f t="shared" si="3"/>
        <v>0</v>
      </c>
      <c r="E25" s="30">
        <f t="shared" si="3"/>
        <v>301529378.15</v>
      </c>
      <c r="F25" s="30">
        <f t="shared" si="3"/>
        <v>4201408.79</v>
      </c>
      <c r="G25" s="30">
        <f t="shared" si="3"/>
        <v>0</v>
      </c>
      <c r="H25" s="30">
        <f t="shared" si="3"/>
        <v>5676744.17</v>
      </c>
      <c r="I25" s="30">
        <f t="shared" si="3"/>
        <v>216673462.01999998</v>
      </c>
      <c r="J25" s="30">
        <f t="shared" si="3"/>
        <v>0</v>
      </c>
      <c r="K25" s="30">
        <f t="shared" si="3"/>
        <v>185502975.37999997</v>
      </c>
      <c r="L25" s="30">
        <f t="shared" si="3"/>
        <v>233080431.63000003</v>
      </c>
      <c r="M25" s="30">
        <f t="shared" si="3"/>
        <v>0</v>
      </c>
      <c r="N25" s="30">
        <f t="shared" si="3"/>
        <v>214788884.12000003</v>
      </c>
      <c r="O25" s="30">
        <f t="shared" si="3"/>
        <v>94325738.61000001</v>
      </c>
      <c r="P25" s="30">
        <f t="shared" si="3"/>
        <v>0</v>
      </c>
      <c r="Q25" s="30">
        <f t="shared" si="3"/>
        <v>91102943.09</v>
      </c>
      <c r="R25" s="30">
        <f t="shared" si="3"/>
        <v>16613373.86</v>
      </c>
      <c r="S25" s="30">
        <f t="shared" si="3"/>
        <v>0</v>
      </c>
      <c r="T25" s="30">
        <f t="shared" si="3"/>
        <v>14219435.1</v>
      </c>
      <c r="U25" s="30">
        <f t="shared" si="3"/>
        <v>3066675.3200000003</v>
      </c>
      <c r="V25" s="30">
        <f t="shared" si="3"/>
        <v>0</v>
      </c>
      <c r="W25" s="30">
        <f t="shared" si="3"/>
        <v>3225613.6299999994</v>
      </c>
      <c r="X25" s="30">
        <f t="shared" si="3"/>
        <v>105419059.99</v>
      </c>
      <c r="Y25" s="30">
        <f t="shared" si="3"/>
        <v>0</v>
      </c>
      <c r="Z25" s="30">
        <f t="shared" si="3"/>
        <v>79285005.67999999</v>
      </c>
      <c r="AA25" s="30">
        <f t="shared" si="3"/>
        <v>341440241.80999994</v>
      </c>
      <c r="AB25" s="30">
        <f t="shared" si="3"/>
        <v>0</v>
      </c>
      <c r="AC25" s="30">
        <f t="shared" si="3"/>
        <v>334059033.01</v>
      </c>
      <c r="AD25" s="30">
        <f t="shared" si="3"/>
        <v>983009568.22</v>
      </c>
      <c r="AE25" s="30">
        <f t="shared" si="3"/>
        <v>0</v>
      </c>
      <c r="AF25" s="30">
        <f t="shared" si="3"/>
        <v>971042587.5799999</v>
      </c>
      <c r="AG25" s="30">
        <f t="shared" si="3"/>
        <v>1504729.51</v>
      </c>
      <c r="AH25" s="30">
        <f t="shared" si="3"/>
        <v>0</v>
      </c>
      <c r="AI25" s="30">
        <f t="shared" si="3"/>
        <v>1539972.03</v>
      </c>
      <c r="AJ25" s="30">
        <f t="shared" si="3"/>
        <v>409485711.71</v>
      </c>
      <c r="AK25" s="30">
        <f t="shared" si="3"/>
        <v>0</v>
      </c>
      <c r="AL25" s="30">
        <f t="shared" si="3"/>
        <v>383654667.8</v>
      </c>
      <c r="AM25" s="30">
        <f t="shared" si="3"/>
        <v>825767.08</v>
      </c>
      <c r="AN25" s="30">
        <f t="shared" si="3"/>
        <v>0</v>
      </c>
      <c r="AO25" s="30">
        <f t="shared" si="3"/>
        <v>815355.13</v>
      </c>
      <c r="AP25" s="30">
        <f t="shared" si="3"/>
        <v>13805863.34</v>
      </c>
      <c r="AQ25" s="30">
        <f t="shared" si="3"/>
        <v>0</v>
      </c>
      <c r="AR25" s="30">
        <f t="shared" si="3"/>
        <v>19033393.970000003</v>
      </c>
      <c r="AS25" s="30">
        <f t="shared" si="3"/>
        <v>27876894.130000003</v>
      </c>
      <c r="AT25" s="30">
        <f t="shared" si="3"/>
        <v>0</v>
      </c>
      <c r="AU25" s="30">
        <f t="shared" si="3"/>
        <v>25057683.57</v>
      </c>
      <c r="AV25" s="30">
        <f t="shared" si="3"/>
        <v>327795.5</v>
      </c>
      <c r="AW25" s="30">
        <f t="shared" si="3"/>
        <v>0</v>
      </c>
      <c r="AX25" s="30">
        <f t="shared" si="3"/>
        <v>302766.37</v>
      </c>
      <c r="AY25" s="30">
        <f t="shared" si="3"/>
        <v>0</v>
      </c>
      <c r="AZ25" s="30">
        <f t="shared" si="3"/>
        <v>0</v>
      </c>
      <c r="BA25" s="30">
        <f t="shared" si="3"/>
        <v>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1574091.22</v>
      </c>
      <c r="BF25" s="30">
        <f t="shared" si="3"/>
        <v>0</v>
      </c>
      <c r="BG25" s="30">
        <f t="shared" si="3"/>
        <v>2210309.1999999997</v>
      </c>
      <c r="BH25" s="30">
        <f t="shared" si="3"/>
        <v>0</v>
      </c>
      <c r="BI25" s="30">
        <f t="shared" si="3"/>
        <v>0</v>
      </c>
      <c r="BJ25" s="30">
        <f t="shared" si="3"/>
        <v>0</v>
      </c>
      <c r="BK25" s="30">
        <f t="shared" si="3"/>
        <v>0</v>
      </c>
      <c r="BL25" s="30">
        <f t="shared" si="3"/>
        <v>0</v>
      </c>
      <c r="BM25" s="30">
        <f t="shared" si="3"/>
        <v>0</v>
      </c>
      <c r="BN25" s="30">
        <f t="shared" si="3"/>
        <v>0</v>
      </c>
      <c r="BO25" s="30">
        <f aca="true" t="shared" si="4" ref="BO25:BW25">SUM(BO15:BO24)</f>
        <v>0</v>
      </c>
      <c r="BP25" s="30">
        <f t="shared" si="4"/>
        <v>0</v>
      </c>
      <c r="BQ25" s="30">
        <f t="shared" si="4"/>
        <v>0</v>
      </c>
      <c r="BR25" s="30">
        <f t="shared" si="4"/>
        <v>0</v>
      </c>
      <c r="BS25" s="30">
        <f t="shared" si="4"/>
        <v>0</v>
      </c>
      <c r="BT25" s="30"/>
      <c r="BU25" s="30">
        <f t="shared" si="4"/>
        <v>2777266852.7</v>
      </c>
      <c r="BV25" s="30">
        <f t="shared" si="4"/>
        <v>0</v>
      </c>
      <c r="BW25" s="30">
        <f t="shared" si="4"/>
        <v>2633046747.9799995</v>
      </c>
    </row>
    <row r="26" spans="1:75" ht="13.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8"/>
      <c r="B27" s="46" t="s">
        <v>83</v>
      </c>
      <c r="C27" s="42"/>
      <c r="D27" s="43"/>
      <c r="E27" s="43"/>
      <c r="F27" s="4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2"/>
      <c r="S27" s="43"/>
      <c r="T27" s="43"/>
      <c r="U27" s="4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2"/>
      <c r="AH27" s="43"/>
      <c r="AI27" s="43"/>
      <c r="AJ27" s="4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2"/>
      <c r="AW27" s="43"/>
      <c r="AX27" s="43"/>
      <c r="AY27" s="4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2"/>
      <c r="BL27" s="43"/>
      <c r="BM27" s="43"/>
      <c r="BN27" s="4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5">
      <c r="A28" s="24">
        <v>201</v>
      </c>
      <c r="B28" s="26" t="s">
        <v>84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5" ref="BV28:BW32">+D28+G28+J28+M28+P28+S28+V28+Y28+AB28+AE28+AH28+AK28+AN28+AQ28+AT28+AW28+AZ28+BC28+BF28+BI28+BL28+BO28+BR28</f>
        <v>0</v>
      </c>
      <c r="BW28" s="28">
        <f t="shared" si="5"/>
        <v>0</v>
      </c>
    </row>
    <row r="29" spans="1:75" ht="15">
      <c r="A29" s="24">
        <f>A28+1</f>
        <v>202</v>
      </c>
      <c r="B29" s="26" t="s">
        <v>85</v>
      </c>
      <c r="C29" s="27">
        <v>33404693.38</v>
      </c>
      <c r="D29" s="27">
        <v>0</v>
      </c>
      <c r="E29" s="27">
        <v>26025704.25</v>
      </c>
      <c r="F29" s="27">
        <v>1079248.47</v>
      </c>
      <c r="G29" s="27">
        <v>0</v>
      </c>
      <c r="H29" s="27">
        <v>1079248.47</v>
      </c>
      <c r="I29" s="27">
        <v>434722.38</v>
      </c>
      <c r="J29" s="27">
        <v>0</v>
      </c>
      <c r="K29" s="27">
        <v>463737.87</v>
      </c>
      <c r="L29" s="27">
        <v>23535341.85</v>
      </c>
      <c r="M29" s="27">
        <v>0</v>
      </c>
      <c r="N29" s="27">
        <v>25150615.97</v>
      </c>
      <c r="O29" s="27">
        <v>9712156.16</v>
      </c>
      <c r="P29" s="27">
        <v>0</v>
      </c>
      <c r="Q29" s="27">
        <v>7685481.36</v>
      </c>
      <c r="R29" s="27">
        <v>8637351.21</v>
      </c>
      <c r="S29" s="27">
        <v>0</v>
      </c>
      <c r="T29" s="27">
        <v>615819.01</v>
      </c>
      <c r="U29" s="27">
        <v>0</v>
      </c>
      <c r="V29" s="27">
        <v>0</v>
      </c>
      <c r="W29" s="27">
        <v>17550.46</v>
      </c>
      <c r="X29" s="27">
        <v>22473332.27</v>
      </c>
      <c r="Y29" s="27">
        <v>0</v>
      </c>
      <c r="Z29" s="27">
        <v>23876221.97</v>
      </c>
      <c r="AA29" s="27">
        <v>17908022.69</v>
      </c>
      <c r="AB29" s="27">
        <v>0</v>
      </c>
      <c r="AC29" s="27">
        <v>10391689.23</v>
      </c>
      <c r="AD29" s="27">
        <v>151065311.63</v>
      </c>
      <c r="AE29" s="27">
        <v>0</v>
      </c>
      <c r="AF29" s="27">
        <v>145686870.32</v>
      </c>
      <c r="AG29" s="27">
        <v>486129.67</v>
      </c>
      <c r="AH29" s="27">
        <v>0</v>
      </c>
      <c r="AI29" s="27">
        <v>531441.85</v>
      </c>
      <c r="AJ29" s="27">
        <v>10850421.48</v>
      </c>
      <c r="AK29" s="27">
        <v>0</v>
      </c>
      <c r="AL29" s="27">
        <v>10710044.11</v>
      </c>
      <c r="AM29" s="27">
        <v>0</v>
      </c>
      <c r="AN29" s="27">
        <v>0</v>
      </c>
      <c r="AO29" s="27">
        <v>0</v>
      </c>
      <c r="AP29" s="27">
        <v>663348.39</v>
      </c>
      <c r="AQ29" s="27">
        <v>0</v>
      </c>
      <c r="AR29" s="27">
        <v>378732.83</v>
      </c>
      <c r="AS29" s="27">
        <v>0</v>
      </c>
      <c r="AT29" s="27">
        <v>0</v>
      </c>
      <c r="AU29" s="27">
        <v>0</v>
      </c>
      <c r="AV29" s="27">
        <v>40490.58</v>
      </c>
      <c r="AW29" s="27">
        <v>0</v>
      </c>
      <c r="AX29" s="27">
        <v>40490.58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280290570.16</v>
      </c>
      <c r="BV29" s="28">
        <f t="shared" si="5"/>
        <v>0</v>
      </c>
      <c r="BW29" s="28">
        <f t="shared" si="5"/>
        <v>252653648.28000003</v>
      </c>
    </row>
    <row r="30" spans="1:75" ht="15">
      <c r="A30" s="24">
        <f>A29+1</f>
        <v>203</v>
      </c>
      <c r="B30" s="26" t="s">
        <v>86</v>
      </c>
      <c r="C30" s="27">
        <v>0</v>
      </c>
      <c r="D30" s="27">
        <v>0</v>
      </c>
      <c r="E30" s="27">
        <v>0</v>
      </c>
      <c r="F30" s="27">
        <v>1128721.21</v>
      </c>
      <c r="G30" s="27">
        <v>0</v>
      </c>
      <c r="H30" s="27">
        <v>1449396.91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2337314.24</v>
      </c>
      <c r="P30" s="27">
        <v>0</v>
      </c>
      <c r="Q30" s="27">
        <v>4953171.79</v>
      </c>
      <c r="R30" s="27">
        <v>2415349.31</v>
      </c>
      <c r="S30" s="27">
        <v>0</v>
      </c>
      <c r="T30" s="27">
        <v>2441753.98</v>
      </c>
      <c r="U30" s="27">
        <v>0</v>
      </c>
      <c r="V30" s="27">
        <v>0</v>
      </c>
      <c r="W30" s="27">
        <v>197898.6</v>
      </c>
      <c r="X30" s="27">
        <v>1068617.47</v>
      </c>
      <c r="Y30" s="27">
        <v>0</v>
      </c>
      <c r="Z30" s="27">
        <v>1749127.32</v>
      </c>
      <c r="AA30" s="27">
        <v>130650</v>
      </c>
      <c r="AB30" s="27">
        <v>0</v>
      </c>
      <c r="AC30" s="27">
        <v>290055.37</v>
      </c>
      <c r="AD30" s="27">
        <v>550530.87</v>
      </c>
      <c r="AE30" s="27">
        <v>0</v>
      </c>
      <c r="AF30" s="27">
        <v>886790.65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1467160.63</v>
      </c>
      <c r="AQ30" s="27">
        <v>0</v>
      </c>
      <c r="AR30" s="27">
        <v>2484280.9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9098343.73</v>
      </c>
      <c r="BV30" s="28">
        <f t="shared" si="5"/>
        <v>0</v>
      </c>
      <c r="BW30" s="28">
        <f t="shared" si="5"/>
        <v>14452475.52</v>
      </c>
    </row>
    <row r="31" spans="1:75" ht="15">
      <c r="A31" s="24">
        <f>A30+1</f>
        <v>204</v>
      </c>
      <c r="B31" s="26" t="s">
        <v>87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5"/>
        <v>0</v>
      </c>
      <c r="BW31" s="28">
        <f t="shared" si="5"/>
        <v>0</v>
      </c>
    </row>
    <row r="32" spans="1:75" ht="15">
      <c r="A32" s="24">
        <f>A31+1</f>
        <v>205</v>
      </c>
      <c r="B32" s="26" t="s">
        <v>88</v>
      </c>
      <c r="C32" s="27">
        <v>0</v>
      </c>
      <c r="D32" s="27">
        <v>42404634.08</v>
      </c>
      <c r="E32" s="27">
        <v>0</v>
      </c>
      <c r="F32" s="27">
        <v>0</v>
      </c>
      <c r="G32" s="27">
        <v>5400828.27</v>
      </c>
      <c r="H32" s="27">
        <v>0</v>
      </c>
      <c r="I32" s="27">
        <v>0</v>
      </c>
      <c r="J32" s="27">
        <v>7841800.63</v>
      </c>
      <c r="K32" s="27">
        <v>0</v>
      </c>
      <c r="L32" s="27">
        <v>0</v>
      </c>
      <c r="M32" s="27">
        <v>60347777.69</v>
      </c>
      <c r="N32" s="27">
        <v>0</v>
      </c>
      <c r="O32" s="27">
        <v>0</v>
      </c>
      <c r="P32" s="27">
        <v>16806247.08</v>
      </c>
      <c r="Q32" s="27">
        <v>0</v>
      </c>
      <c r="R32" s="27">
        <v>0</v>
      </c>
      <c r="S32" s="27">
        <v>6489380.15</v>
      </c>
      <c r="T32" s="27">
        <v>0</v>
      </c>
      <c r="U32" s="27">
        <v>0</v>
      </c>
      <c r="V32" s="27">
        <v>0</v>
      </c>
      <c r="W32" s="27">
        <v>0</v>
      </c>
      <c r="X32" s="27">
        <v>5237417.05</v>
      </c>
      <c r="Y32" s="27">
        <v>65342262.95</v>
      </c>
      <c r="Z32" s="27">
        <v>5173027.32</v>
      </c>
      <c r="AA32" s="27">
        <v>0</v>
      </c>
      <c r="AB32" s="27">
        <v>19527923.05</v>
      </c>
      <c r="AC32" s="27">
        <v>0</v>
      </c>
      <c r="AD32" s="27">
        <v>0</v>
      </c>
      <c r="AE32" s="27">
        <v>506486006.25</v>
      </c>
      <c r="AF32" s="27">
        <v>0</v>
      </c>
      <c r="AG32" s="27">
        <v>0</v>
      </c>
      <c r="AH32" s="27">
        <v>550257.17</v>
      </c>
      <c r="AI32" s="27">
        <v>0</v>
      </c>
      <c r="AJ32" s="27">
        <v>0</v>
      </c>
      <c r="AK32" s="27">
        <v>13756095.32</v>
      </c>
      <c r="AL32" s="27">
        <v>0</v>
      </c>
      <c r="AM32" s="27">
        <v>0</v>
      </c>
      <c r="AN32" s="27">
        <v>34863.15</v>
      </c>
      <c r="AO32" s="27">
        <v>0</v>
      </c>
      <c r="AP32" s="27">
        <v>0</v>
      </c>
      <c r="AQ32" s="27">
        <v>10549446.06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1771.71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5237417.05</v>
      </c>
      <c r="BV32" s="28">
        <f t="shared" si="5"/>
        <v>755539293.56</v>
      </c>
      <c r="BW32" s="28">
        <f t="shared" si="5"/>
        <v>5173027.32</v>
      </c>
    </row>
    <row r="33" spans="1:75" s="31" customFormat="1" ht="15.75" thickBot="1">
      <c r="A33" s="68">
        <v>200</v>
      </c>
      <c r="B33" s="29" t="s">
        <v>89</v>
      </c>
      <c r="C33" s="30">
        <f aca="true" t="shared" si="6" ref="C33:BN33">SUM(C28:C32)</f>
        <v>33404693.38</v>
      </c>
      <c r="D33" s="30">
        <f t="shared" si="6"/>
        <v>42404634.08</v>
      </c>
      <c r="E33" s="30">
        <f t="shared" si="6"/>
        <v>26025704.25</v>
      </c>
      <c r="F33" s="30">
        <f t="shared" si="6"/>
        <v>2207969.6799999997</v>
      </c>
      <c r="G33" s="30">
        <f t="shared" si="6"/>
        <v>5400828.27</v>
      </c>
      <c r="H33" s="30">
        <f t="shared" si="6"/>
        <v>2528645.38</v>
      </c>
      <c r="I33" s="30">
        <f t="shared" si="6"/>
        <v>434722.38</v>
      </c>
      <c r="J33" s="30">
        <f t="shared" si="6"/>
        <v>7841800.63</v>
      </c>
      <c r="K33" s="30">
        <f t="shared" si="6"/>
        <v>463737.87</v>
      </c>
      <c r="L33" s="30">
        <f t="shared" si="6"/>
        <v>23535341.85</v>
      </c>
      <c r="M33" s="30">
        <f t="shared" si="6"/>
        <v>60347777.69</v>
      </c>
      <c r="N33" s="30">
        <f t="shared" si="6"/>
        <v>25150615.97</v>
      </c>
      <c r="O33" s="30">
        <f t="shared" si="6"/>
        <v>12049470.4</v>
      </c>
      <c r="P33" s="30">
        <f t="shared" si="6"/>
        <v>16806247.08</v>
      </c>
      <c r="Q33" s="30">
        <f t="shared" si="6"/>
        <v>12638653.15</v>
      </c>
      <c r="R33" s="30">
        <f t="shared" si="6"/>
        <v>11052700.520000001</v>
      </c>
      <c r="S33" s="30">
        <f t="shared" si="6"/>
        <v>6489380.15</v>
      </c>
      <c r="T33" s="30">
        <f t="shared" si="6"/>
        <v>3057572.99</v>
      </c>
      <c r="U33" s="30">
        <f t="shared" si="6"/>
        <v>0</v>
      </c>
      <c r="V33" s="30">
        <f t="shared" si="6"/>
        <v>0</v>
      </c>
      <c r="W33" s="30">
        <f t="shared" si="6"/>
        <v>215449.06</v>
      </c>
      <c r="X33" s="30">
        <f t="shared" si="6"/>
        <v>28779366.79</v>
      </c>
      <c r="Y33" s="30">
        <f t="shared" si="6"/>
        <v>65342262.95</v>
      </c>
      <c r="Z33" s="30">
        <f t="shared" si="6"/>
        <v>30798376.61</v>
      </c>
      <c r="AA33" s="30">
        <f t="shared" si="6"/>
        <v>18038672.69</v>
      </c>
      <c r="AB33" s="30">
        <f t="shared" si="6"/>
        <v>19527923.05</v>
      </c>
      <c r="AC33" s="30">
        <f t="shared" si="6"/>
        <v>10681744.6</v>
      </c>
      <c r="AD33" s="30">
        <f t="shared" si="6"/>
        <v>151615842.5</v>
      </c>
      <c r="AE33" s="30">
        <f t="shared" si="6"/>
        <v>506486006.25</v>
      </c>
      <c r="AF33" s="30">
        <f t="shared" si="6"/>
        <v>146573660.97</v>
      </c>
      <c r="AG33" s="30">
        <f t="shared" si="6"/>
        <v>486129.67</v>
      </c>
      <c r="AH33" s="30">
        <f t="shared" si="6"/>
        <v>550257.17</v>
      </c>
      <c r="AI33" s="30">
        <f t="shared" si="6"/>
        <v>531441.85</v>
      </c>
      <c r="AJ33" s="30">
        <f t="shared" si="6"/>
        <v>10850421.48</v>
      </c>
      <c r="AK33" s="30">
        <f t="shared" si="6"/>
        <v>13756095.32</v>
      </c>
      <c r="AL33" s="30">
        <f t="shared" si="6"/>
        <v>10710044.11</v>
      </c>
      <c r="AM33" s="30">
        <f t="shared" si="6"/>
        <v>0</v>
      </c>
      <c r="AN33" s="30">
        <f t="shared" si="6"/>
        <v>34863.15</v>
      </c>
      <c r="AO33" s="30">
        <f t="shared" si="6"/>
        <v>0</v>
      </c>
      <c r="AP33" s="30">
        <f t="shared" si="6"/>
        <v>2130509.02</v>
      </c>
      <c r="AQ33" s="30">
        <f t="shared" si="6"/>
        <v>10549446.06</v>
      </c>
      <c r="AR33" s="30">
        <f t="shared" si="6"/>
        <v>2863013.73</v>
      </c>
      <c r="AS33" s="30">
        <f t="shared" si="6"/>
        <v>0</v>
      </c>
      <c r="AT33" s="30">
        <f t="shared" si="6"/>
        <v>0</v>
      </c>
      <c r="AU33" s="30">
        <f t="shared" si="6"/>
        <v>0</v>
      </c>
      <c r="AV33" s="30">
        <f t="shared" si="6"/>
        <v>40490.58</v>
      </c>
      <c r="AW33" s="30">
        <f t="shared" si="6"/>
        <v>1771.71</v>
      </c>
      <c r="AX33" s="30">
        <f t="shared" si="6"/>
        <v>40490.58</v>
      </c>
      <c r="AY33" s="30">
        <f t="shared" si="6"/>
        <v>0</v>
      </c>
      <c r="AZ33" s="30">
        <f t="shared" si="6"/>
        <v>0</v>
      </c>
      <c r="BA33" s="30">
        <f t="shared" si="6"/>
        <v>0</v>
      </c>
      <c r="BB33" s="30">
        <f t="shared" si="6"/>
        <v>0</v>
      </c>
      <c r="BC33" s="30">
        <f t="shared" si="6"/>
        <v>0</v>
      </c>
      <c r="BD33" s="30">
        <f t="shared" si="6"/>
        <v>0</v>
      </c>
      <c r="BE33" s="30">
        <f t="shared" si="6"/>
        <v>0</v>
      </c>
      <c r="BF33" s="30">
        <f t="shared" si="6"/>
        <v>0</v>
      </c>
      <c r="BG33" s="30">
        <f t="shared" si="6"/>
        <v>0</v>
      </c>
      <c r="BH33" s="30">
        <f t="shared" si="6"/>
        <v>0</v>
      </c>
      <c r="BI33" s="30">
        <f t="shared" si="6"/>
        <v>0</v>
      </c>
      <c r="BJ33" s="30">
        <f t="shared" si="6"/>
        <v>0</v>
      </c>
      <c r="BK33" s="30">
        <f t="shared" si="6"/>
        <v>0</v>
      </c>
      <c r="BL33" s="30">
        <f t="shared" si="6"/>
        <v>0</v>
      </c>
      <c r="BM33" s="30">
        <f t="shared" si="6"/>
        <v>0</v>
      </c>
      <c r="BN33" s="30">
        <f t="shared" si="6"/>
        <v>0</v>
      </c>
      <c r="BO33" s="30">
        <f aca="true" t="shared" si="7" ref="BO33:BW33">SUM(BO28:BO32)</f>
        <v>0</v>
      </c>
      <c r="BP33" s="30">
        <f t="shared" si="7"/>
        <v>0</v>
      </c>
      <c r="BQ33" s="30">
        <f t="shared" si="7"/>
        <v>0</v>
      </c>
      <c r="BR33" s="30">
        <f t="shared" si="7"/>
        <v>0</v>
      </c>
      <c r="BS33" s="30">
        <f t="shared" si="7"/>
        <v>0</v>
      </c>
      <c r="BT33" s="30"/>
      <c r="BU33" s="30">
        <f t="shared" si="7"/>
        <v>294626330.94000006</v>
      </c>
      <c r="BV33" s="30">
        <f t="shared" si="7"/>
        <v>755539293.56</v>
      </c>
      <c r="BW33" s="30">
        <f t="shared" si="7"/>
        <v>272279151.12000006</v>
      </c>
    </row>
    <row r="34" spans="1:75" ht="13.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8"/>
      <c r="B35" s="46" t="s">
        <v>90</v>
      </c>
      <c r="C35" s="42"/>
      <c r="D35" s="43"/>
      <c r="E35" s="43"/>
      <c r="F35" s="4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2"/>
      <c r="S35" s="43"/>
      <c r="T35" s="43"/>
      <c r="U35" s="4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2"/>
      <c r="AH35" s="43"/>
      <c r="AI35" s="43"/>
      <c r="AJ35" s="4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2"/>
      <c r="AW35" s="43"/>
      <c r="AX35" s="43"/>
      <c r="AY35" s="4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2"/>
      <c r="BL35" s="43"/>
      <c r="BM35" s="43"/>
      <c r="BN35" s="4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5">
      <c r="A36" s="24">
        <v>301</v>
      </c>
      <c r="B36" s="26" t="s">
        <v>91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3000000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8" ref="BV36:BW39">+D36+G36+J36+M36+P36+S36+V36+Y36+AB36+AE36+AH36+AK36+AN36+AQ36+AT36+AW36+AZ36+BC36+BF36+BI36+BL36+BO36+BR36</f>
        <v>0</v>
      </c>
      <c r="BW36" s="28">
        <f t="shared" si="8"/>
        <v>3000000</v>
      </c>
    </row>
    <row r="37" spans="1:75" ht="15">
      <c r="A37" s="24">
        <f>A36+1</f>
        <v>302</v>
      </c>
      <c r="B37" s="26" t="s">
        <v>92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8"/>
        <v>0</v>
      </c>
      <c r="BW37" s="28">
        <f t="shared" si="8"/>
        <v>0</v>
      </c>
    </row>
    <row r="38" spans="1:75" ht="15">
      <c r="A38" s="24">
        <f>A37+1</f>
        <v>303</v>
      </c>
      <c r="B38" s="26" t="s">
        <v>93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0</v>
      </c>
      <c r="BV38" s="28">
        <f t="shared" si="8"/>
        <v>0</v>
      </c>
      <c r="BW38" s="28">
        <f t="shared" si="8"/>
        <v>0</v>
      </c>
    </row>
    <row r="39" spans="1:75" ht="15">
      <c r="A39" s="24">
        <f>A38+1</f>
        <v>304</v>
      </c>
      <c r="B39" s="26" t="s">
        <v>94</v>
      </c>
      <c r="C39" s="27">
        <v>115127158.14</v>
      </c>
      <c r="D39" s="27">
        <v>0</v>
      </c>
      <c r="E39" s="27">
        <v>115127158.14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115127158.14</v>
      </c>
      <c r="BV39" s="28">
        <f t="shared" si="8"/>
        <v>0</v>
      </c>
      <c r="BW39" s="28">
        <f t="shared" si="8"/>
        <v>115127158.14</v>
      </c>
    </row>
    <row r="40" spans="1:75" s="31" customFormat="1" ht="15.75" thickBot="1">
      <c r="A40" s="68">
        <v>300</v>
      </c>
      <c r="B40" s="29" t="s">
        <v>95</v>
      </c>
      <c r="C40" s="30">
        <f aca="true" t="shared" si="9" ref="C40:BN40">SUM(C36:C39)</f>
        <v>115127158.14</v>
      </c>
      <c r="D40" s="30">
        <f t="shared" si="9"/>
        <v>0</v>
      </c>
      <c r="E40" s="30">
        <f t="shared" si="9"/>
        <v>115127158.14</v>
      </c>
      <c r="F40" s="30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30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0</v>
      </c>
      <c r="Z40" s="30">
        <f t="shared" si="9"/>
        <v>0</v>
      </c>
      <c r="AA40" s="30">
        <f t="shared" si="9"/>
        <v>0</v>
      </c>
      <c r="AB40" s="30">
        <f t="shared" si="9"/>
        <v>0</v>
      </c>
      <c r="AC40" s="30">
        <f t="shared" si="9"/>
        <v>0</v>
      </c>
      <c r="AD40" s="30">
        <f t="shared" si="9"/>
        <v>0</v>
      </c>
      <c r="AE40" s="30">
        <f t="shared" si="9"/>
        <v>0</v>
      </c>
      <c r="AF40" s="30">
        <f t="shared" si="9"/>
        <v>0</v>
      </c>
      <c r="AG40" s="30">
        <f t="shared" si="9"/>
        <v>0</v>
      </c>
      <c r="AH40" s="30">
        <f t="shared" si="9"/>
        <v>0</v>
      </c>
      <c r="AI40" s="30">
        <f t="shared" si="9"/>
        <v>0</v>
      </c>
      <c r="AJ40" s="30">
        <f t="shared" si="9"/>
        <v>0</v>
      </c>
      <c r="AK40" s="30">
        <f t="shared" si="9"/>
        <v>0</v>
      </c>
      <c r="AL40" s="30">
        <f t="shared" si="9"/>
        <v>0</v>
      </c>
      <c r="AM40" s="30">
        <f t="shared" si="9"/>
        <v>0</v>
      </c>
      <c r="AN40" s="30">
        <f t="shared" si="9"/>
        <v>0</v>
      </c>
      <c r="AO40" s="30">
        <f t="shared" si="9"/>
        <v>0</v>
      </c>
      <c r="AP40" s="30">
        <f t="shared" si="9"/>
        <v>0</v>
      </c>
      <c r="AQ40" s="30">
        <f t="shared" si="9"/>
        <v>0</v>
      </c>
      <c r="AR40" s="30">
        <f t="shared" si="9"/>
        <v>3000000</v>
      </c>
      <c r="AS40" s="30">
        <f t="shared" si="9"/>
        <v>0</v>
      </c>
      <c r="AT40" s="30">
        <f t="shared" si="9"/>
        <v>0</v>
      </c>
      <c r="AU40" s="30">
        <f t="shared" si="9"/>
        <v>0</v>
      </c>
      <c r="AV40" s="30">
        <f t="shared" si="9"/>
        <v>0</v>
      </c>
      <c r="AW40" s="30">
        <f t="shared" si="9"/>
        <v>0</v>
      </c>
      <c r="AX40" s="30">
        <f t="shared" si="9"/>
        <v>0</v>
      </c>
      <c r="AY40" s="30">
        <f t="shared" si="9"/>
        <v>0</v>
      </c>
      <c r="AZ40" s="30">
        <f t="shared" si="9"/>
        <v>0</v>
      </c>
      <c r="BA40" s="30">
        <f t="shared" si="9"/>
        <v>0</v>
      </c>
      <c r="BB40" s="30">
        <f t="shared" si="9"/>
        <v>0</v>
      </c>
      <c r="BC40" s="30">
        <f t="shared" si="9"/>
        <v>0</v>
      </c>
      <c r="BD40" s="30">
        <f t="shared" si="9"/>
        <v>0</v>
      </c>
      <c r="BE40" s="30">
        <f t="shared" si="9"/>
        <v>0</v>
      </c>
      <c r="BF40" s="30">
        <f t="shared" si="9"/>
        <v>0</v>
      </c>
      <c r="BG40" s="30">
        <f t="shared" si="9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aca="true" t="shared" si="10" ref="BO40:BW40">SUM(BO36:BO39)</f>
        <v>0</v>
      </c>
      <c r="BP40" s="30">
        <f t="shared" si="10"/>
        <v>0</v>
      </c>
      <c r="BQ40" s="30">
        <f t="shared" si="10"/>
        <v>0</v>
      </c>
      <c r="BR40" s="30">
        <f t="shared" si="10"/>
        <v>0</v>
      </c>
      <c r="BS40" s="30">
        <f t="shared" si="10"/>
        <v>0</v>
      </c>
      <c r="BT40" s="30"/>
      <c r="BU40" s="30">
        <f t="shared" si="10"/>
        <v>115127158.14</v>
      </c>
      <c r="BV40" s="30">
        <f t="shared" si="10"/>
        <v>0</v>
      </c>
      <c r="BW40" s="30">
        <f t="shared" si="10"/>
        <v>118127158.14</v>
      </c>
    </row>
    <row r="41" spans="1:75" ht="13.5" thickTop="1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</row>
    <row r="42" spans="1:75" ht="12.75">
      <c r="A42" s="48"/>
      <c r="B42" s="46" t="s">
        <v>96</v>
      </c>
      <c r="C42" s="42"/>
      <c r="D42" s="43"/>
      <c r="E42" s="43"/>
      <c r="F42" s="4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2"/>
      <c r="S42" s="43"/>
      <c r="T42" s="43"/>
      <c r="U42" s="4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2"/>
      <c r="AH42" s="43"/>
      <c r="AI42" s="43"/>
      <c r="AJ42" s="4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2"/>
      <c r="AW42" s="43"/>
      <c r="AX42" s="43"/>
      <c r="AY42" s="4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2"/>
      <c r="BL42" s="43"/>
      <c r="BM42" s="43"/>
      <c r="BN42" s="43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5">
      <c r="A43" s="24">
        <v>401</v>
      </c>
      <c r="B43" s="26" t="s">
        <v>97</v>
      </c>
      <c r="C43" s="27">
        <v>3787945.29</v>
      </c>
      <c r="D43" s="27">
        <v>0</v>
      </c>
      <c r="E43" s="27">
        <v>3787945.29</v>
      </c>
      <c r="F43" s="27">
        <v>42818.42</v>
      </c>
      <c r="G43" s="27">
        <v>0</v>
      </c>
      <c r="H43" s="27">
        <v>42818.42</v>
      </c>
      <c r="I43" s="27">
        <v>278198.8</v>
      </c>
      <c r="J43" s="27">
        <v>0</v>
      </c>
      <c r="K43" s="27">
        <v>278198.8</v>
      </c>
      <c r="L43" s="27">
        <v>2746852.47</v>
      </c>
      <c r="M43" s="27">
        <v>0</v>
      </c>
      <c r="N43" s="27">
        <v>2746852.47</v>
      </c>
      <c r="O43" s="27">
        <v>3723345.49</v>
      </c>
      <c r="P43" s="27">
        <v>0</v>
      </c>
      <c r="Q43" s="27">
        <v>3723345.49</v>
      </c>
      <c r="R43" s="27">
        <v>734541.68</v>
      </c>
      <c r="S43" s="27">
        <v>0</v>
      </c>
      <c r="T43" s="27">
        <v>734541.68</v>
      </c>
      <c r="U43" s="27">
        <v>0</v>
      </c>
      <c r="V43" s="27">
        <v>0</v>
      </c>
      <c r="W43" s="27">
        <v>0</v>
      </c>
      <c r="X43" s="27">
        <v>2994496.85</v>
      </c>
      <c r="Y43" s="27">
        <v>0</v>
      </c>
      <c r="Z43" s="27">
        <v>2994496.85</v>
      </c>
      <c r="AA43" s="27">
        <v>2949590.18</v>
      </c>
      <c r="AB43" s="27">
        <v>0</v>
      </c>
      <c r="AC43" s="27">
        <v>2949590.18</v>
      </c>
      <c r="AD43" s="27">
        <v>25053628.06</v>
      </c>
      <c r="AE43" s="27">
        <v>0</v>
      </c>
      <c r="AF43" s="27">
        <v>25053628.06</v>
      </c>
      <c r="AG43" s="27">
        <v>22159.82</v>
      </c>
      <c r="AH43" s="27">
        <v>0</v>
      </c>
      <c r="AI43" s="27">
        <v>22159.82</v>
      </c>
      <c r="AJ43" s="27">
        <v>1913299.76</v>
      </c>
      <c r="AK43" s="27">
        <v>0</v>
      </c>
      <c r="AL43" s="27">
        <v>1913299.76</v>
      </c>
      <c r="AM43" s="27">
        <v>0</v>
      </c>
      <c r="AN43" s="27">
        <v>0</v>
      </c>
      <c r="AO43" s="27">
        <v>0</v>
      </c>
      <c r="AP43" s="27">
        <v>67669.84</v>
      </c>
      <c r="AQ43" s="27">
        <v>0</v>
      </c>
      <c r="AR43" s="27">
        <v>67669.84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>+C43+F43+I43+L43+O43+R43+U43+X43+AA43+AD43+AG43+AJ43+AM43+AP43+AS43+AV43+AY43+BB43+BE43+BH43+BK43+BN43+BQ43</f>
        <v>44314546.66</v>
      </c>
      <c r="BV43" s="28">
        <f aca="true" t="shared" si="11" ref="BV43:BW46">+D43+G43+J43+M43+P43+S43+V43+Y43+AB43+AE43+AH43+AK43+AN43+AQ43+AT43+AW43+AZ43+BC43+BF43+BI43+BL43+BO43+BR43</f>
        <v>0</v>
      </c>
      <c r="BW43" s="28">
        <f t="shared" si="11"/>
        <v>44314546.66</v>
      </c>
    </row>
    <row r="44" spans="1:75" ht="15">
      <c r="A44" s="24">
        <f>A43+1</f>
        <v>402</v>
      </c>
      <c r="B44" s="26" t="s">
        <v>98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>+C44+F44+I44+L44+O44+R44+U44+X44+AA44+AD44+AG44+AJ44+AM44+AP44+AS44+AV44+AY44+BB44+BE44+BH44+BK44+BN44+BQ44</f>
        <v>0</v>
      </c>
      <c r="BV44" s="28">
        <f t="shared" si="11"/>
        <v>0</v>
      </c>
      <c r="BW44" s="28">
        <f t="shared" si="11"/>
        <v>0</v>
      </c>
    </row>
    <row r="45" spans="1:75" ht="15">
      <c r="A45" s="24">
        <f>A44+1</f>
        <v>403</v>
      </c>
      <c r="B45" s="26" t="s">
        <v>99</v>
      </c>
      <c r="C45" s="27">
        <v>11661604.28</v>
      </c>
      <c r="D45" s="27">
        <v>0</v>
      </c>
      <c r="E45" s="27">
        <v>11661604.28</v>
      </c>
      <c r="F45" s="27">
        <v>155277.06</v>
      </c>
      <c r="G45" s="27">
        <v>0</v>
      </c>
      <c r="H45" s="27">
        <v>155277.06</v>
      </c>
      <c r="I45" s="27">
        <v>640775.07</v>
      </c>
      <c r="J45" s="27">
        <v>0</v>
      </c>
      <c r="K45" s="27">
        <v>640775.07</v>
      </c>
      <c r="L45" s="27">
        <v>14352356.1</v>
      </c>
      <c r="M45" s="27">
        <v>0</v>
      </c>
      <c r="N45" s="27">
        <v>14352356.1</v>
      </c>
      <c r="O45" s="27">
        <v>7313980.62</v>
      </c>
      <c r="P45" s="27">
        <v>0</v>
      </c>
      <c r="Q45" s="27">
        <v>7313980.62</v>
      </c>
      <c r="R45" s="27">
        <v>550241.92</v>
      </c>
      <c r="S45" s="27">
        <v>0</v>
      </c>
      <c r="T45" s="27">
        <v>550241.92</v>
      </c>
      <c r="U45" s="27">
        <v>0</v>
      </c>
      <c r="V45" s="27">
        <v>0</v>
      </c>
      <c r="W45" s="27">
        <v>0</v>
      </c>
      <c r="X45" s="27">
        <v>4975106.51</v>
      </c>
      <c r="Y45" s="27">
        <v>0</v>
      </c>
      <c r="Z45" s="27">
        <v>4975106.51</v>
      </c>
      <c r="AA45" s="27">
        <v>4860674.21</v>
      </c>
      <c r="AB45" s="27">
        <v>0</v>
      </c>
      <c r="AC45" s="27">
        <v>4860674.21</v>
      </c>
      <c r="AD45" s="27">
        <v>77741878.32</v>
      </c>
      <c r="AE45" s="27">
        <v>0</v>
      </c>
      <c r="AF45" s="27">
        <v>77741878.32</v>
      </c>
      <c r="AG45" s="27">
        <v>35276.95</v>
      </c>
      <c r="AH45" s="27">
        <v>0</v>
      </c>
      <c r="AI45" s="27">
        <v>35276.95</v>
      </c>
      <c r="AJ45" s="27">
        <v>5033174.81</v>
      </c>
      <c r="AK45" s="27">
        <v>0</v>
      </c>
      <c r="AL45" s="27">
        <v>5033174.81</v>
      </c>
      <c r="AM45" s="27">
        <v>0</v>
      </c>
      <c r="AN45" s="27">
        <v>0</v>
      </c>
      <c r="AO45" s="27">
        <v>0</v>
      </c>
      <c r="AP45" s="27">
        <v>185050.72</v>
      </c>
      <c r="AQ45" s="27">
        <v>0</v>
      </c>
      <c r="AR45" s="27">
        <v>185050.72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>+C45+F45+I45+L45+O45+R45+U45+X45+AA45+AD45+AG45+AJ45+AM45+AP45+AS45+AV45+AY45+BB45+BE45+BH45+BK45+BN45+BQ45</f>
        <v>127505396.57</v>
      </c>
      <c r="BV45" s="28">
        <f t="shared" si="11"/>
        <v>0</v>
      </c>
      <c r="BW45" s="28">
        <f t="shared" si="11"/>
        <v>127505396.57</v>
      </c>
    </row>
    <row r="46" spans="1:75" ht="15">
      <c r="A46" s="24">
        <f>A45+1</f>
        <v>404</v>
      </c>
      <c r="B46" s="26" t="s">
        <v>100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>+C46+F46+I46+L46+O46+R46+U46+X46+AA46+AD46+AG46+AJ46+AM46+AP46+AS46+AV46+AY46+BB46+BE46+BH46+BK46+BN46+BQ46</f>
        <v>0</v>
      </c>
      <c r="BV46" s="28">
        <f t="shared" si="11"/>
        <v>0</v>
      </c>
      <c r="BW46" s="28">
        <f t="shared" si="11"/>
        <v>0</v>
      </c>
    </row>
    <row r="47" spans="1:75" s="31" customFormat="1" ht="15.75" thickBot="1">
      <c r="A47" s="68">
        <v>400</v>
      </c>
      <c r="B47" s="29" t="s">
        <v>101</v>
      </c>
      <c r="C47" s="30">
        <f aca="true" t="shared" si="12" ref="C47:BN47">SUM(C43:C46)</f>
        <v>15449549.57</v>
      </c>
      <c r="D47" s="30">
        <f t="shared" si="12"/>
        <v>0</v>
      </c>
      <c r="E47" s="30">
        <f t="shared" si="12"/>
        <v>15449549.57</v>
      </c>
      <c r="F47" s="30">
        <f t="shared" si="12"/>
        <v>198095.47999999998</v>
      </c>
      <c r="G47" s="30">
        <f t="shared" si="12"/>
        <v>0</v>
      </c>
      <c r="H47" s="30">
        <f t="shared" si="12"/>
        <v>198095.47999999998</v>
      </c>
      <c r="I47" s="30">
        <f t="shared" si="12"/>
        <v>918973.8699999999</v>
      </c>
      <c r="J47" s="30">
        <f t="shared" si="12"/>
        <v>0</v>
      </c>
      <c r="K47" s="30">
        <f t="shared" si="12"/>
        <v>918973.8699999999</v>
      </c>
      <c r="L47" s="30">
        <f t="shared" si="12"/>
        <v>17099208.57</v>
      </c>
      <c r="M47" s="30">
        <f t="shared" si="12"/>
        <v>0</v>
      </c>
      <c r="N47" s="30">
        <f t="shared" si="12"/>
        <v>17099208.57</v>
      </c>
      <c r="O47" s="30">
        <f t="shared" si="12"/>
        <v>11037326.11</v>
      </c>
      <c r="P47" s="30">
        <f t="shared" si="12"/>
        <v>0</v>
      </c>
      <c r="Q47" s="30">
        <f t="shared" si="12"/>
        <v>11037326.11</v>
      </c>
      <c r="R47" s="30">
        <f t="shared" si="12"/>
        <v>1284783.6</v>
      </c>
      <c r="S47" s="30">
        <f t="shared" si="12"/>
        <v>0</v>
      </c>
      <c r="T47" s="30">
        <f t="shared" si="12"/>
        <v>1284783.6</v>
      </c>
      <c r="U47" s="30">
        <f t="shared" si="12"/>
        <v>0</v>
      </c>
      <c r="V47" s="30">
        <f t="shared" si="12"/>
        <v>0</v>
      </c>
      <c r="W47" s="30">
        <f t="shared" si="12"/>
        <v>0</v>
      </c>
      <c r="X47" s="30">
        <f t="shared" si="12"/>
        <v>7969603.359999999</v>
      </c>
      <c r="Y47" s="30">
        <f t="shared" si="12"/>
        <v>0</v>
      </c>
      <c r="Z47" s="30">
        <f t="shared" si="12"/>
        <v>7969603.359999999</v>
      </c>
      <c r="AA47" s="30">
        <f t="shared" si="12"/>
        <v>7810264.390000001</v>
      </c>
      <c r="AB47" s="30">
        <f t="shared" si="12"/>
        <v>0</v>
      </c>
      <c r="AC47" s="30">
        <f t="shared" si="12"/>
        <v>7810264.390000001</v>
      </c>
      <c r="AD47" s="30">
        <f t="shared" si="12"/>
        <v>102795506.38</v>
      </c>
      <c r="AE47" s="30">
        <f t="shared" si="12"/>
        <v>0</v>
      </c>
      <c r="AF47" s="30">
        <f t="shared" si="12"/>
        <v>102795506.38</v>
      </c>
      <c r="AG47" s="30">
        <f t="shared" si="12"/>
        <v>57436.77</v>
      </c>
      <c r="AH47" s="30">
        <f t="shared" si="12"/>
        <v>0</v>
      </c>
      <c r="AI47" s="30">
        <f t="shared" si="12"/>
        <v>57436.77</v>
      </c>
      <c r="AJ47" s="30">
        <f t="shared" si="12"/>
        <v>6946474.569999999</v>
      </c>
      <c r="AK47" s="30">
        <f t="shared" si="12"/>
        <v>0</v>
      </c>
      <c r="AL47" s="30">
        <f t="shared" si="12"/>
        <v>6946474.569999999</v>
      </c>
      <c r="AM47" s="30">
        <f t="shared" si="12"/>
        <v>0</v>
      </c>
      <c r="AN47" s="30">
        <f t="shared" si="12"/>
        <v>0</v>
      </c>
      <c r="AO47" s="30">
        <f t="shared" si="12"/>
        <v>0</v>
      </c>
      <c r="AP47" s="30">
        <f t="shared" si="12"/>
        <v>252720.56</v>
      </c>
      <c r="AQ47" s="30">
        <f t="shared" si="12"/>
        <v>0</v>
      </c>
      <c r="AR47" s="30">
        <f t="shared" si="12"/>
        <v>252720.56</v>
      </c>
      <c r="AS47" s="30">
        <f t="shared" si="12"/>
        <v>0</v>
      </c>
      <c r="AT47" s="30">
        <f t="shared" si="12"/>
        <v>0</v>
      </c>
      <c r="AU47" s="30">
        <f t="shared" si="12"/>
        <v>0</v>
      </c>
      <c r="AV47" s="30">
        <f t="shared" si="12"/>
        <v>0</v>
      </c>
      <c r="AW47" s="30">
        <f t="shared" si="12"/>
        <v>0</v>
      </c>
      <c r="AX47" s="30">
        <f t="shared" si="12"/>
        <v>0</v>
      </c>
      <c r="AY47" s="30">
        <f t="shared" si="12"/>
        <v>0</v>
      </c>
      <c r="AZ47" s="30">
        <f t="shared" si="12"/>
        <v>0</v>
      </c>
      <c r="BA47" s="30">
        <f t="shared" si="12"/>
        <v>0</v>
      </c>
      <c r="BB47" s="30">
        <f t="shared" si="12"/>
        <v>0</v>
      </c>
      <c r="BC47" s="30">
        <f t="shared" si="12"/>
        <v>0</v>
      </c>
      <c r="BD47" s="30">
        <f t="shared" si="12"/>
        <v>0</v>
      </c>
      <c r="BE47" s="30">
        <f t="shared" si="12"/>
        <v>0</v>
      </c>
      <c r="BF47" s="30">
        <f t="shared" si="12"/>
        <v>0</v>
      </c>
      <c r="BG47" s="30">
        <f t="shared" si="12"/>
        <v>0</v>
      </c>
      <c r="BH47" s="30">
        <f t="shared" si="12"/>
        <v>0</v>
      </c>
      <c r="BI47" s="30">
        <f t="shared" si="12"/>
        <v>0</v>
      </c>
      <c r="BJ47" s="30">
        <f t="shared" si="12"/>
        <v>0</v>
      </c>
      <c r="BK47" s="30">
        <f t="shared" si="12"/>
        <v>0</v>
      </c>
      <c r="BL47" s="30">
        <f t="shared" si="12"/>
        <v>0</v>
      </c>
      <c r="BM47" s="30">
        <f t="shared" si="12"/>
        <v>0</v>
      </c>
      <c r="BN47" s="30">
        <f t="shared" si="12"/>
        <v>0</v>
      </c>
      <c r="BO47" s="30">
        <f aca="true" t="shared" si="13" ref="BO47:BW47">SUM(BO43:BO46)</f>
        <v>0</v>
      </c>
      <c r="BP47" s="30">
        <f t="shared" si="13"/>
        <v>0</v>
      </c>
      <c r="BQ47" s="30">
        <f t="shared" si="13"/>
        <v>0</v>
      </c>
      <c r="BR47" s="30">
        <f t="shared" si="13"/>
        <v>0</v>
      </c>
      <c r="BS47" s="30">
        <f t="shared" si="13"/>
        <v>0</v>
      </c>
      <c r="BT47" s="30"/>
      <c r="BU47" s="30">
        <f t="shared" si="13"/>
        <v>171819943.23</v>
      </c>
      <c r="BV47" s="30">
        <f t="shared" si="13"/>
        <v>0</v>
      </c>
      <c r="BW47" s="30">
        <f t="shared" si="13"/>
        <v>171819943.23</v>
      </c>
    </row>
    <row r="48" spans="1:75" ht="13.5" thickTop="1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1:75" ht="12.75">
      <c r="A49" s="48"/>
      <c r="B49" s="46" t="s">
        <v>102</v>
      </c>
      <c r="C49" s="42"/>
      <c r="D49" s="43"/>
      <c r="E49" s="43"/>
      <c r="F49" s="4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2"/>
      <c r="S49" s="43"/>
      <c r="T49" s="43"/>
      <c r="U49" s="4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2"/>
      <c r="AH49" s="43"/>
      <c r="AI49" s="43"/>
      <c r="AJ49" s="4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2"/>
      <c r="AW49" s="43"/>
      <c r="AX49" s="43"/>
      <c r="AY49" s="4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2"/>
      <c r="BL49" s="43"/>
      <c r="BM49" s="43"/>
      <c r="BN49" s="4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5">
      <c r="A50" s="24">
        <v>501</v>
      </c>
      <c r="B50" s="26" t="s">
        <v>103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/>
      <c r="BU50" s="28">
        <f aca="true" t="shared" si="14" ref="BU50:BW51">+C50+F50+I50+L50+O50+R50+U50+X50+AA50+AD50+AG50+AJ50+AM50+AP50+AS50+AV50+AY50+BB50+BE50+BH50+BK50+BN50+BQ50</f>
        <v>0</v>
      </c>
      <c r="BV50" s="28">
        <f t="shared" si="14"/>
        <v>0</v>
      </c>
      <c r="BW50" s="28">
        <f t="shared" si="14"/>
        <v>0</v>
      </c>
    </row>
    <row r="51" spans="1:75" s="31" customFormat="1" ht="15.75" thickBot="1">
      <c r="A51" s="68">
        <v>500</v>
      </c>
      <c r="B51" s="29" t="s">
        <v>104</v>
      </c>
      <c r="C51" s="30">
        <f aca="true" t="shared" si="15" ref="C51:BN51">SUM(C50)</f>
        <v>0</v>
      </c>
      <c r="D51" s="30">
        <f t="shared" si="15"/>
        <v>0</v>
      </c>
      <c r="E51" s="30">
        <f t="shared" si="15"/>
        <v>0</v>
      </c>
      <c r="F51" s="30">
        <f t="shared" si="15"/>
        <v>0</v>
      </c>
      <c r="G51" s="30">
        <f t="shared" si="15"/>
        <v>0</v>
      </c>
      <c r="H51" s="30">
        <f t="shared" si="15"/>
        <v>0</v>
      </c>
      <c r="I51" s="30">
        <f t="shared" si="15"/>
        <v>0</v>
      </c>
      <c r="J51" s="30">
        <f t="shared" si="15"/>
        <v>0</v>
      </c>
      <c r="K51" s="30">
        <f t="shared" si="15"/>
        <v>0</v>
      </c>
      <c r="L51" s="30">
        <f t="shared" si="15"/>
        <v>0</v>
      </c>
      <c r="M51" s="30">
        <f t="shared" si="15"/>
        <v>0</v>
      </c>
      <c r="N51" s="30">
        <f t="shared" si="15"/>
        <v>0</v>
      </c>
      <c r="O51" s="30">
        <f t="shared" si="15"/>
        <v>0</v>
      </c>
      <c r="P51" s="30">
        <f t="shared" si="15"/>
        <v>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30">
        <f t="shared" si="15"/>
        <v>0</v>
      </c>
      <c r="AB51" s="30">
        <f t="shared" si="15"/>
        <v>0</v>
      </c>
      <c r="AC51" s="30">
        <f t="shared" si="15"/>
        <v>0</v>
      </c>
      <c r="AD51" s="30">
        <f t="shared" si="15"/>
        <v>0</v>
      </c>
      <c r="AE51" s="30">
        <f t="shared" si="15"/>
        <v>0</v>
      </c>
      <c r="AF51" s="30">
        <f t="shared" si="15"/>
        <v>0</v>
      </c>
      <c r="AG51" s="30">
        <f t="shared" si="15"/>
        <v>0</v>
      </c>
      <c r="AH51" s="30">
        <f t="shared" si="15"/>
        <v>0</v>
      </c>
      <c r="AI51" s="30">
        <f t="shared" si="15"/>
        <v>0</v>
      </c>
      <c r="AJ51" s="30">
        <f t="shared" si="15"/>
        <v>0</v>
      </c>
      <c r="AK51" s="30">
        <f t="shared" si="15"/>
        <v>0</v>
      </c>
      <c r="AL51" s="30">
        <f t="shared" si="15"/>
        <v>0</v>
      </c>
      <c r="AM51" s="30">
        <f t="shared" si="15"/>
        <v>0</v>
      </c>
      <c r="AN51" s="30">
        <f t="shared" si="15"/>
        <v>0</v>
      </c>
      <c r="AO51" s="30">
        <f t="shared" si="15"/>
        <v>0</v>
      </c>
      <c r="AP51" s="30">
        <f t="shared" si="15"/>
        <v>0</v>
      </c>
      <c r="AQ51" s="30">
        <f t="shared" si="15"/>
        <v>0</v>
      </c>
      <c r="AR51" s="30">
        <f t="shared" si="15"/>
        <v>0</v>
      </c>
      <c r="AS51" s="30">
        <f t="shared" si="15"/>
        <v>0</v>
      </c>
      <c r="AT51" s="30">
        <f t="shared" si="15"/>
        <v>0</v>
      </c>
      <c r="AU51" s="30">
        <f t="shared" si="15"/>
        <v>0</v>
      </c>
      <c r="AV51" s="30">
        <f t="shared" si="15"/>
        <v>0</v>
      </c>
      <c r="AW51" s="30">
        <f t="shared" si="15"/>
        <v>0</v>
      </c>
      <c r="AX51" s="30">
        <f t="shared" si="15"/>
        <v>0</v>
      </c>
      <c r="AY51" s="30">
        <f t="shared" si="15"/>
        <v>0</v>
      </c>
      <c r="AZ51" s="30">
        <f t="shared" si="15"/>
        <v>0</v>
      </c>
      <c r="BA51" s="30">
        <f t="shared" si="15"/>
        <v>0</v>
      </c>
      <c r="BB51" s="30">
        <f t="shared" si="15"/>
        <v>0</v>
      </c>
      <c r="BC51" s="30">
        <f t="shared" si="15"/>
        <v>0</v>
      </c>
      <c r="BD51" s="30">
        <f t="shared" si="15"/>
        <v>0</v>
      </c>
      <c r="BE51" s="30">
        <f t="shared" si="15"/>
        <v>0</v>
      </c>
      <c r="BF51" s="30">
        <f t="shared" si="15"/>
        <v>0</v>
      </c>
      <c r="BG51" s="30">
        <f t="shared" si="15"/>
        <v>0</v>
      </c>
      <c r="BH51" s="30">
        <f t="shared" si="15"/>
        <v>0</v>
      </c>
      <c r="BI51" s="30">
        <f t="shared" si="15"/>
        <v>0</v>
      </c>
      <c r="BJ51" s="30">
        <f t="shared" si="15"/>
        <v>0</v>
      </c>
      <c r="BK51" s="30">
        <f t="shared" si="15"/>
        <v>0</v>
      </c>
      <c r="BL51" s="30">
        <f t="shared" si="15"/>
        <v>0</v>
      </c>
      <c r="BM51" s="30">
        <f t="shared" si="15"/>
        <v>0</v>
      </c>
      <c r="BN51" s="30">
        <f t="shared" si="15"/>
        <v>0</v>
      </c>
      <c r="BO51" s="30">
        <f>SUM(BO50)</f>
        <v>0</v>
      </c>
      <c r="BP51" s="30">
        <f>SUM(BP50)</f>
        <v>0</v>
      </c>
      <c r="BQ51" s="30">
        <f>SUM(BQ50)</f>
        <v>0</v>
      </c>
      <c r="BR51" s="30">
        <f>SUM(BR50)</f>
        <v>0</v>
      </c>
      <c r="BS51" s="30">
        <f>SUM(BS50)</f>
        <v>0</v>
      </c>
      <c r="BT51" s="30"/>
      <c r="BU51" s="28">
        <f t="shared" si="14"/>
        <v>0</v>
      </c>
      <c r="BV51" s="28">
        <f t="shared" si="14"/>
        <v>0</v>
      </c>
      <c r="BW51" s="28">
        <f t="shared" si="14"/>
        <v>0</v>
      </c>
    </row>
    <row r="52" spans="1:75" ht="13.5" thickTop="1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1:75" ht="12.75">
      <c r="A53" s="48"/>
      <c r="B53" s="46" t="s">
        <v>105</v>
      </c>
      <c r="C53" s="42"/>
      <c r="D53" s="43"/>
      <c r="E53" s="43"/>
      <c r="F53" s="4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2"/>
      <c r="S53" s="43"/>
      <c r="T53" s="43"/>
      <c r="U53" s="4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2"/>
      <c r="AH53" s="43"/>
      <c r="AI53" s="43"/>
      <c r="AJ53" s="4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2"/>
      <c r="AW53" s="43"/>
      <c r="AX53" s="43"/>
      <c r="AY53" s="4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2"/>
      <c r="BL53" s="43"/>
      <c r="BM53" s="43"/>
      <c r="BN53" s="4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5">
      <c r="A54" s="24">
        <v>701</v>
      </c>
      <c r="B54" s="26" t="s">
        <v>106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234761066.11</v>
      </c>
      <c r="BR54" s="27">
        <v>0</v>
      </c>
      <c r="BS54" s="27">
        <v>239574766.02</v>
      </c>
      <c r="BT54" s="27"/>
      <c r="BU54" s="28">
        <f aca="true" t="shared" si="16" ref="BU54:BW56">+C54+F54+I54+L54+O54+R54+U54+X54+AA54+AD54+AG54+AJ54+AM54+AP54+AS54+AV54+AY54+BB54+BE54+BH54+BK54+BN54+BQ54</f>
        <v>234761066.11</v>
      </c>
      <c r="BV54" s="28">
        <f t="shared" si="16"/>
        <v>0</v>
      </c>
      <c r="BW54" s="28">
        <f t="shared" si="16"/>
        <v>239574766.02</v>
      </c>
    </row>
    <row r="55" spans="1:75" ht="15">
      <c r="A55" s="24">
        <f>A54+1</f>
        <v>702</v>
      </c>
      <c r="B55" s="26" t="s">
        <v>107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92271617.45</v>
      </c>
      <c r="BR55" s="27">
        <v>0</v>
      </c>
      <c r="BS55" s="27">
        <v>83521290.34</v>
      </c>
      <c r="BT55" s="27"/>
      <c r="BU55" s="28">
        <f t="shared" si="16"/>
        <v>92271617.45</v>
      </c>
      <c r="BV55" s="28">
        <f t="shared" si="16"/>
        <v>0</v>
      </c>
      <c r="BW55" s="28">
        <f t="shared" si="16"/>
        <v>83521290.34</v>
      </c>
    </row>
    <row r="56" spans="1:75" s="31" customFormat="1" ht="15.75" thickBot="1">
      <c r="A56" s="68">
        <v>700</v>
      </c>
      <c r="B56" s="29" t="s">
        <v>108</v>
      </c>
      <c r="C56" s="30">
        <f aca="true" t="shared" si="17" ref="C56:BN56">SUM(C54:C55)</f>
        <v>0</v>
      </c>
      <c r="D56" s="30">
        <f t="shared" si="17"/>
        <v>0</v>
      </c>
      <c r="E56" s="30">
        <f t="shared" si="17"/>
        <v>0</v>
      </c>
      <c r="F56" s="30">
        <f t="shared" si="17"/>
        <v>0</v>
      </c>
      <c r="G56" s="30">
        <f t="shared" si="17"/>
        <v>0</v>
      </c>
      <c r="H56" s="30">
        <f t="shared" si="17"/>
        <v>0</v>
      </c>
      <c r="I56" s="30">
        <f t="shared" si="17"/>
        <v>0</v>
      </c>
      <c r="J56" s="30">
        <f t="shared" si="17"/>
        <v>0</v>
      </c>
      <c r="K56" s="30">
        <f t="shared" si="17"/>
        <v>0</v>
      </c>
      <c r="L56" s="30">
        <f t="shared" si="17"/>
        <v>0</v>
      </c>
      <c r="M56" s="30">
        <f t="shared" si="17"/>
        <v>0</v>
      </c>
      <c r="N56" s="30">
        <f t="shared" si="17"/>
        <v>0</v>
      </c>
      <c r="O56" s="30">
        <f t="shared" si="17"/>
        <v>0</v>
      </c>
      <c r="P56" s="30">
        <f t="shared" si="17"/>
        <v>0</v>
      </c>
      <c r="Q56" s="30">
        <f t="shared" si="17"/>
        <v>0</v>
      </c>
      <c r="R56" s="30">
        <f t="shared" si="17"/>
        <v>0</v>
      </c>
      <c r="S56" s="30">
        <f t="shared" si="17"/>
        <v>0</v>
      </c>
      <c r="T56" s="30">
        <f t="shared" si="17"/>
        <v>0</v>
      </c>
      <c r="U56" s="30">
        <f t="shared" si="17"/>
        <v>0</v>
      </c>
      <c r="V56" s="30">
        <f t="shared" si="17"/>
        <v>0</v>
      </c>
      <c r="W56" s="30">
        <f t="shared" si="17"/>
        <v>0</v>
      </c>
      <c r="X56" s="30">
        <f t="shared" si="17"/>
        <v>0</v>
      </c>
      <c r="Y56" s="30">
        <f t="shared" si="17"/>
        <v>0</v>
      </c>
      <c r="Z56" s="30">
        <f t="shared" si="17"/>
        <v>0</v>
      </c>
      <c r="AA56" s="30">
        <f t="shared" si="17"/>
        <v>0</v>
      </c>
      <c r="AB56" s="30">
        <f t="shared" si="17"/>
        <v>0</v>
      </c>
      <c r="AC56" s="30">
        <f t="shared" si="17"/>
        <v>0</v>
      </c>
      <c r="AD56" s="30">
        <f t="shared" si="17"/>
        <v>0</v>
      </c>
      <c r="AE56" s="30">
        <f t="shared" si="17"/>
        <v>0</v>
      </c>
      <c r="AF56" s="30">
        <f t="shared" si="17"/>
        <v>0</v>
      </c>
      <c r="AG56" s="30">
        <f t="shared" si="17"/>
        <v>0</v>
      </c>
      <c r="AH56" s="30">
        <f t="shared" si="17"/>
        <v>0</v>
      </c>
      <c r="AI56" s="30">
        <f t="shared" si="17"/>
        <v>0</v>
      </c>
      <c r="AJ56" s="30">
        <f t="shared" si="17"/>
        <v>0</v>
      </c>
      <c r="AK56" s="30">
        <f t="shared" si="17"/>
        <v>0</v>
      </c>
      <c r="AL56" s="30">
        <f t="shared" si="17"/>
        <v>0</v>
      </c>
      <c r="AM56" s="30">
        <f t="shared" si="17"/>
        <v>0</v>
      </c>
      <c r="AN56" s="30">
        <f t="shared" si="17"/>
        <v>0</v>
      </c>
      <c r="AO56" s="30">
        <f t="shared" si="17"/>
        <v>0</v>
      </c>
      <c r="AP56" s="30">
        <f t="shared" si="17"/>
        <v>0</v>
      </c>
      <c r="AQ56" s="30">
        <f t="shared" si="17"/>
        <v>0</v>
      </c>
      <c r="AR56" s="30">
        <f t="shared" si="17"/>
        <v>0</v>
      </c>
      <c r="AS56" s="30">
        <f t="shared" si="17"/>
        <v>0</v>
      </c>
      <c r="AT56" s="30">
        <f t="shared" si="17"/>
        <v>0</v>
      </c>
      <c r="AU56" s="30">
        <f t="shared" si="17"/>
        <v>0</v>
      </c>
      <c r="AV56" s="30">
        <f t="shared" si="17"/>
        <v>0</v>
      </c>
      <c r="AW56" s="30">
        <f t="shared" si="17"/>
        <v>0</v>
      </c>
      <c r="AX56" s="30">
        <f t="shared" si="17"/>
        <v>0</v>
      </c>
      <c r="AY56" s="30">
        <f t="shared" si="17"/>
        <v>0</v>
      </c>
      <c r="AZ56" s="30">
        <f t="shared" si="17"/>
        <v>0</v>
      </c>
      <c r="BA56" s="30">
        <f t="shared" si="17"/>
        <v>0</v>
      </c>
      <c r="BB56" s="30">
        <f t="shared" si="17"/>
        <v>0</v>
      </c>
      <c r="BC56" s="30">
        <f t="shared" si="17"/>
        <v>0</v>
      </c>
      <c r="BD56" s="30">
        <f t="shared" si="17"/>
        <v>0</v>
      </c>
      <c r="BE56" s="30">
        <f t="shared" si="17"/>
        <v>0</v>
      </c>
      <c r="BF56" s="30">
        <f t="shared" si="17"/>
        <v>0</v>
      </c>
      <c r="BG56" s="30">
        <f t="shared" si="17"/>
        <v>0</v>
      </c>
      <c r="BH56" s="30">
        <f t="shared" si="17"/>
        <v>0</v>
      </c>
      <c r="BI56" s="30">
        <f t="shared" si="17"/>
        <v>0</v>
      </c>
      <c r="BJ56" s="30">
        <f t="shared" si="17"/>
        <v>0</v>
      </c>
      <c r="BK56" s="30">
        <f t="shared" si="17"/>
        <v>0</v>
      </c>
      <c r="BL56" s="30">
        <f t="shared" si="17"/>
        <v>0</v>
      </c>
      <c r="BM56" s="30">
        <f t="shared" si="17"/>
        <v>0</v>
      </c>
      <c r="BN56" s="30">
        <f t="shared" si="17"/>
        <v>0</v>
      </c>
      <c r="BO56" s="30">
        <f>SUM(BO54:BO55)</f>
        <v>0</v>
      </c>
      <c r="BP56" s="30">
        <f>SUM(BP54:BP55)</f>
        <v>0</v>
      </c>
      <c r="BQ56" s="30">
        <f>SUM(BQ54:BQ55)</f>
        <v>327032683.56</v>
      </c>
      <c r="BR56" s="30">
        <f>SUM(BR54:BR55)</f>
        <v>0</v>
      </c>
      <c r="BS56" s="30">
        <f>SUM(BS54:BS55)</f>
        <v>323096056.36</v>
      </c>
      <c r="BT56" s="30"/>
      <c r="BU56" s="28">
        <f t="shared" si="16"/>
        <v>327032683.56</v>
      </c>
      <c r="BV56" s="28">
        <f t="shared" si="16"/>
        <v>0</v>
      </c>
      <c r="BW56" s="28">
        <f t="shared" si="16"/>
        <v>323096056.36</v>
      </c>
    </row>
    <row r="57" spans="1:75" ht="16.5" thickBot="1" thickTop="1">
      <c r="A57" s="34"/>
      <c r="B57" s="35" t="s">
        <v>109</v>
      </c>
      <c r="C57" s="36">
        <f aca="true" t="shared" si="18" ref="C57:BN57">+C25+C33+C40+C47+C51+C56</f>
        <v>488017441.05</v>
      </c>
      <c r="D57" s="36">
        <f t="shared" si="18"/>
        <v>42404634.08</v>
      </c>
      <c r="E57" s="36">
        <f t="shared" si="18"/>
        <v>458131790.10999995</v>
      </c>
      <c r="F57" s="36">
        <f t="shared" si="18"/>
        <v>6607473.949999999</v>
      </c>
      <c r="G57" s="36">
        <f t="shared" si="18"/>
        <v>5400828.27</v>
      </c>
      <c r="H57" s="36">
        <f t="shared" si="18"/>
        <v>8403485.03</v>
      </c>
      <c r="I57" s="36">
        <f t="shared" si="18"/>
        <v>218027158.26999998</v>
      </c>
      <c r="J57" s="36">
        <f t="shared" si="18"/>
        <v>7841800.63</v>
      </c>
      <c r="K57" s="36">
        <f t="shared" si="18"/>
        <v>186885687.11999997</v>
      </c>
      <c r="L57" s="36">
        <f t="shared" si="18"/>
        <v>273714982.05</v>
      </c>
      <c r="M57" s="36">
        <f t="shared" si="18"/>
        <v>60347777.69</v>
      </c>
      <c r="N57" s="36">
        <f t="shared" si="18"/>
        <v>257038708.66000003</v>
      </c>
      <c r="O57" s="36">
        <f t="shared" si="18"/>
        <v>117412535.12000002</v>
      </c>
      <c r="P57" s="36">
        <f t="shared" si="18"/>
        <v>16806247.08</v>
      </c>
      <c r="Q57" s="36">
        <f t="shared" si="18"/>
        <v>114778922.35000001</v>
      </c>
      <c r="R57" s="36">
        <f t="shared" si="18"/>
        <v>28950857.980000004</v>
      </c>
      <c r="S57" s="36">
        <f t="shared" si="18"/>
        <v>6489380.15</v>
      </c>
      <c r="T57" s="36">
        <f t="shared" si="18"/>
        <v>18561791.69</v>
      </c>
      <c r="U57" s="36">
        <f t="shared" si="18"/>
        <v>3066675.3200000003</v>
      </c>
      <c r="V57" s="36">
        <f t="shared" si="18"/>
        <v>0</v>
      </c>
      <c r="W57" s="36">
        <f t="shared" si="18"/>
        <v>3441062.6899999995</v>
      </c>
      <c r="X57" s="36">
        <f t="shared" si="18"/>
        <v>142168030.14</v>
      </c>
      <c r="Y57" s="36">
        <f t="shared" si="18"/>
        <v>65342262.95</v>
      </c>
      <c r="Z57" s="36">
        <f t="shared" si="18"/>
        <v>118052985.64999999</v>
      </c>
      <c r="AA57" s="36">
        <f t="shared" si="18"/>
        <v>367289178.8899999</v>
      </c>
      <c r="AB57" s="36">
        <f t="shared" si="18"/>
        <v>19527923.05</v>
      </c>
      <c r="AC57" s="36">
        <f t="shared" si="18"/>
        <v>352551042</v>
      </c>
      <c r="AD57" s="36">
        <f t="shared" si="18"/>
        <v>1237420917.1</v>
      </c>
      <c r="AE57" s="36">
        <f t="shared" si="18"/>
        <v>506486006.25</v>
      </c>
      <c r="AF57" s="36">
        <f t="shared" si="18"/>
        <v>1220411754.9299998</v>
      </c>
      <c r="AG57" s="36">
        <f t="shared" si="18"/>
        <v>2048295.95</v>
      </c>
      <c r="AH57" s="36">
        <f t="shared" si="18"/>
        <v>550257.17</v>
      </c>
      <c r="AI57" s="36">
        <f t="shared" si="18"/>
        <v>2128850.65</v>
      </c>
      <c r="AJ57" s="36">
        <f t="shared" si="18"/>
        <v>427282607.76</v>
      </c>
      <c r="AK57" s="36">
        <f t="shared" si="18"/>
        <v>13756095.32</v>
      </c>
      <c r="AL57" s="36">
        <f t="shared" si="18"/>
        <v>401311186.48</v>
      </c>
      <c r="AM57" s="36">
        <f t="shared" si="18"/>
        <v>825767.08</v>
      </c>
      <c r="AN57" s="36">
        <f t="shared" si="18"/>
        <v>34863.15</v>
      </c>
      <c r="AO57" s="36">
        <f t="shared" si="18"/>
        <v>815355.13</v>
      </c>
      <c r="AP57" s="36">
        <f t="shared" si="18"/>
        <v>16189092.92</v>
      </c>
      <c r="AQ57" s="36">
        <f t="shared" si="18"/>
        <v>10549446.06</v>
      </c>
      <c r="AR57" s="36">
        <f t="shared" si="18"/>
        <v>25149128.26</v>
      </c>
      <c r="AS57" s="36">
        <f t="shared" si="18"/>
        <v>27876894.130000003</v>
      </c>
      <c r="AT57" s="36">
        <f t="shared" si="18"/>
        <v>0</v>
      </c>
      <c r="AU57" s="36">
        <f t="shared" si="18"/>
        <v>25057683.57</v>
      </c>
      <c r="AV57" s="36">
        <f t="shared" si="18"/>
        <v>368286.08</v>
      </c>
      <c r="AW57" s="36">
        <f t="shared" si="18"/>
        <v>1771.71</v>
      </c>
      <c r="AX57" s="36">
        <f t="shared" si="18"/>
        <v>343256.95</v>
      </c>
      <c r="AY57" s="36">
        <f t="shared" si="18"/>
        <v>0</v>
      </c>
      <c r="AZ57" s="36">
        <f t="shared" si="18"/>
        <v>0</v>
      </c>
      <c r="BA57" s="36">
        <f t="shared" si="18"/>
        <v>0</v>
      </c>
      <c r="BB57" s="36">
        <f t="shared" si="18"/>
        <v>0</v>
      </c>
      <c r="BC57" s="36">
        <f t="shared" si="18"/>
        <v>0</v>
      </c>
      <c r="BD57" s="36">
        <f t="shared" si="18"/>
        <v>0</v>
      </c>
      <c r="BE57" s="36">
        <f t="shared" si="18"/>
        <v>1574091.22</v>
      </c>
      <c r="BF57" s="36">
        <f t="shared" si="18"/>
        <v>0</v>
      </c>
      <c r="BG57" s="36">
        <f t="shared" si="18"/>
        <v>2210309.1999999997</v>
      </c>
      <c r="BH57" s="36">
        <f t="shared" si="18"/>
        <v>0</v>
      </c>
      <c r="BI57" s="36">
        <f t="shared" si="18"/>
        <v>0</v>
      </c>
      <c r="BJ57" s="36">
        <f t="shared" si="18"/>
        <v>0</v>
      </c>
      <c r="BK57" s="36">
        <f t="shared" si="18"/>
        <v>0</v>
      </c>
      <c r="BL57" s="36">
        <f t="shared" si="18"/>
        <v>0</v>
      </c>
      <c r="BM57" s="36">
        <f t="shared" si="18"/>
        <v>0</v>
      </c>
      <c r="BN57" s="36">
        <f t="shared" si="18"/>
        <v>0</v>
      </c>
      <c r="BO57" s="36">
        <f aca="true" t="shared" si="19" ref="BO57:BW57">+BO25+BO33+BO40+BO47+BO51+BO56</f>
        <v>0</v>
      </c>
      <c r="BP57" s="36">
        <f t="shared" si="19"/>
        <v>0</v>
      </c>
      <c r="BQ57" s="36">
        <f t="shared" si="19"/>
        <v>327032683.56</v>
      </c>
      <c r="BR57" s="36">
        <f t="shared" si="19"/>
        <v>0</v>
      </c>
      <c r="BS57" s="36">
        <f t="shared" si="19"/>
        <v>323096056.36</v>
      </c>
      <c r="BT57" s="36"/>
      <c r="BU57" s="36">
        <f>+BT12+BU25+BU33+BU40+BU47+BU51+BU56</f>
        <v>3685872968.5699997</v>
      </c>
      <c r="BV57" s="36">
        <f t="shared" si="19"/>
        <v>755539293.56</v>
      </c>
      <c r="BW57" s="36">
        <f t="shared" si="19"/>
        <v>3518369056.8299994</v>
      </c>
    </row>
    <row r="58" spans="1:75" ht="26.25" thickBot="1">
      <c r="A58" s="34"/>
      <c r="B58" s="35" t="s">
        <v>130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>
        <v>379588829.4000006</v>
      </c>
      <c r="BV58" s="30"/>
      <c r="BW58" s="30">
        <v>1209905386.2200007</v>
      </c>
    </row>
  </sheetData>
  <sheetProtection/>
  <mergeCells count="75">
    <mergeCell ref="A1:B1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2017-05-19T13:15:55Z</cp:lastPrinted>
  <dcterms:created xsi:type="dcterms:W3CDTF">2000-01-20T08:39:24Z</dcterms:created>
  <dcterms:modified xsi:type="dcterms:W3CDTF">2021-05-17T12:37:31Z</dcterms:modified>
  <cp:category/>
  <cp:version/>
  <cp:contentType/>
  <cp:contentStatus/>
</cp:coreProperties>
</file>