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 2021" sheetId="1" r:id="rId1"/>
    <sheet name="Entarate 2022" sheetId="2" r:id="rId2"/>
    <sheet name="Entrate 2023" sheetId="3" r:id="rId3"/>
    <sheet name="Spese 2021" sheetId="4" r:id="rId4"/>
    <sheet name="Spese 2022" sheetId="5" r:id="rId5"/>
    <sheet name="Spese 2023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<sst xmlns="http://schemas.openxmlformats.org/spreadsheetml/2006/main" count="639" uniqueCount="139">
  <si>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</si>
  <si>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</si>
  <si>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</si>
  <si>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</si>
  <si>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</si>
  <si>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</si>
  <si>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</si>
  <si>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</si>
  <si>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</si>
  <si>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</si>
  <si>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</si>
  <si>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</si>
  <si>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</si>
  <si>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</si>
  <si>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</si>
  <si>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</si>
  <si>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</si>
  <si>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</si>
  <si>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</si>
  <si>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</si>
  <si>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</si>
  <si>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</si>
  <si>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</si>
  <si>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</si>
  <si>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</si>
  <si>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</si>
  <si>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</si>
  <si>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</si>
  <si>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</si>
  <si>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</si>
  <si>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</si>
  <si>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</si>
  <si>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</si>
  <si>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</si>
  <si>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</si>
  <si>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</si>
  <si>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</si>
  <si>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</si>
  <si>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</si>
  <si>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</si>
  <si>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</si>
  <si>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</si>
  <si>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</si>
  <si>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</si>
  <si>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</si>
  <si>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</si>
  <si>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</si>
  <si>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</si>
  <si>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</si>
  <si>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</si>
  <si>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</si>
  <si>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</si>
  <si>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</si>
  <si>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</si>
  <si>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</si>
  <si>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</si>
  <si>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</si>
  <si>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</si>
  <si>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</si>
  <si>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</si>
  <si>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</si>
  <si>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</si>
  <si>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</si>
  <si>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</si>
  <si>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</si>
  <si>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</si>
  <si>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</si>
  <si>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</si>
  <si>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</si>
  <si>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</si>
  <si>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</si>
  <si>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</si>
  <si>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</si>
  <si>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</si>
  <si>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</si>
  <si>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</si>
  <si>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</si>
  <si>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</si>
  <si>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</si>
  <si>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</si>
  <si>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</si>
  <si>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</si>
  <si>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</si>
  <si>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</si>
  <si>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</si>
  <si>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</si>
  <si>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</si>
  <si>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</si>
  <si>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</si>
  <si>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</si>
  <si>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</si>
  <si>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</si>
  <si>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</si>
  <si>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</si>
  <si>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</si>
  <si>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</si>
  <si>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</si>
  <si>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</si>
  <si>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</si>
  <si>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</si>
  <si>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</si>
  <si>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</si>
  <si>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</si>
  <si>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</si>
  <si>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</si>
  <si>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</si>
  <si>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</si>
  <si>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</si>
  <si>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</si>
  <si>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</si>
  <si>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</si>
  <si>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</si>
  <si>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</si>
  <si>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</si>
  <si>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</si>
  <si>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</si>
  <si>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</si>
  <si>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</si>
  <si>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</si>
  <si>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</si>
  <si>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</si>
  <si>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</si>
  <si>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</si>
  <si>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</si>
  <si>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</si>
  <si>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</si>
  <si>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</si>
  <si>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</si>
  <si>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</si>
  <si>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</si>
  <si>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</si>
  <si>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</si>
  <si>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</si>
  <si>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</si>
  <si>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</si>
  <si>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</si>
  <si>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</si>
  <si>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</si>
  <si>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COMUNE DI  MILANO 
DIREZIONE BILANCIO E PARTECIPATE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</si>
</sst>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  <numFmt numFmtId="182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13" fillId="34" borderId="2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48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%20Anno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%20Ann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1:6" ht="40.5" customHeight="1">
      <c r="A1" s="88" t="s">
        <v>138</v>
      </c>
      <c r="B1" s="88"/>
      <c r="C1" s="76"/>
      <c r="D1" s="76"/>
      <c r="E1"/>
      <c r="F1"/>
    </row>
    <row r="2" spans="1:6" ht="12.75">
      <c r="A2" s="87" t="s">
        <v>6</v>
      </c>
      <c r="B2" s="87"/>
      <c r="C2" s="87"/>
      <c r="D2" s="87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131</v>
      </c>
      <c r="C5" s="40">
        <v>2021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">
        <v>29625546.22</v>
      </c>
      <c r="D8" s="45"/>
      <c r="E8" s="6"/>
      <c r="F8" s="6"/>
    </row>
    <row r="9" spans="1:6" ht="12.75">
      <c r="A9" s="42"/>
      <c r="B9" s="48" t="s">
        <v>10</v>
      </c>
      <c r="C9" s="7">
        <v>1207430340.83</v>
      </c>
      <c r="D9" s="45"/>
      <c r="E9" s="6"/>
      <c r="F9" s="6"/>
    </row>
    <row r="10" spans="1:6" ht="12.75">
      <c r="A10" s="42"/>
      <c r="B10" s="48" t="s">
        <v>11</v>
      </c>
      <c r="C10" s="7">
        <v>0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2041599161.47</v>
      </c>
      <c r="E11" s="6"/>
      <c r="F11" s="6"/>
    </row>
    <row r="12" spans="1:6" ht="12.75">
      <c r="A12" s="42"/>
      <c r="B12" s="49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1358850000</v>
      </c>
      <c r="D14" s="7">
        <v>1550447280.81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30000</v>
      </c>
      <c r="D17" s="7">
        <v>27900</v>
      </c>
      <c r="E17" s="8"/>
      <c r="F17" s="8"/>
    </row>
    <row r="18" spans="1:6" ht="12.75">
      <c r="A18" s="51">
        <v>10301</v>
      </c>
      <c r="B18" s="52" t="s">
        <v>19</v>
      </c>
      <c r="C18" s="7">
        <v>17800000</v>
      </c>
      <c r="D18" s="7">
        <v>16776827.88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1376680000</v>
      </c>
      <c r="D20" s="11">
        <f>SUM(D14:D19)</f>
        <v>1567252008.69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706960260</v>
      </c>
      <c r="D23" s="7">
        <v>997236418.88</v>
      </c>
      <c r="E23" s="8"/>
      <c r="F23" s="8"/>
    </row>
    <row r="24" spans="1:6" ht="12.75">
      <c r="A24" s="56">
        <v>20102</v>
      </c>
      <c r="B24" s="55" t="s">
        <v>25</v>
      </c>
      <c r="C24" s="7">
        <v>477000</v>
      </c>
      <c r="D24" s="7">
        <v>477000</v>
      </c>
      <c r="E24" s="8"/>
      <c r="F24" s="8"/>
    </row>
    <row r="25" spans="1:6" ht="12.75">
      <c r="A25" s="51">
        <v>20103</v>
      </c>
      <c r="B25" s="52" t="s">
        <v>26</v>
      </c>
      <c r="C25" s="7">
        <v>23854680</v>
      </c>
      <c r="D25" s="7">
        <v>28362309.56</v>
      </c>
      <c r="E25" s="8"/>
      <c r="F25" s="8"/>
    </row>
    <row r="26" spans="1:6" ht="12.75">
      <c r="A26" s="51">
        <v>20104</v>
      </c>
      <c r="B26" s="52" t="s">
        <v>27</v>
      </c>
      <c r="C26" s="7">
        <v>4069380</v>
      </c>
      <c r="D26" s="7">
        <v>4908157.91</v>
      </c>
      <c r="E26" s="8"/>
      <c r="F26" s="8"/>
    </row>
    <row r="27" spans="1:6" ht="12.75">
      <c r="A27" s="51">
        <v>20105</v>
      </c>
      <c r="B27" s="52" t="s">
        <v>28</v>
      </c>
      <c r="C27" s="7">
        <v>11073740</v>
      </c>
      <c r="D27" s="7">
        <v>11519410.48</v>
      </c>
      <c r="E27" s="8"/>
      <c r="F27" s="8"/>
    </row>
    <row r="28" spans="1:6" ht="15">
      <c r="A28" s="57">
        <v>20000</v>
      </c>
      <c r="B28" s="15" t="s">
        <v>29</v>
      </c>
      <c r="C28" s="16">
        <f>SUM(C23:C27)</f>
        <v>746435060</v>
      </c>
      <c r="D28" s="16">
        <f>SUM(D23:D27)</f>
        <v>1042503296.8299999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645557760</v>
      </c>
      <c r="D31" s="7">
        <v>729685691.29</v>
      </c>
      <c r="E31" s="8"/>
      <c r="F31" s="8"/>
    </row>
    <row r="32" spans="1:6" ht="12.75">
      <c r="A32" s="56">
        <v>30200</v>
      </c>
      <c r="B32" s="55" t="s">
        <v>33</v>
      </c>
      <c r="C32" s="7">
        <v>202850000</v>
      </c>
      <c r="D32" s="7">
        <v>122850000</v>
      </c>
      <c r="E32" s="8"/>
      <c r="F32" s="8"/>
    </row>
    <row r="33" spans="1:6" ht="12.75">
      <c r="A33" s="56">
        <v>30300</v>
      </c>
      <c r="B33" s="55" t="s">
        <v>34</v>
      </c>
      <c r="C33" s="7">
        <v>15355570</v>
      </c>
      <c r="D33" s="7">
        <v>21307440.2</v>
      </c>
      <c r="E33" s="8"/>
      <c r="F33" s="8"/>
    </row>
    <row r="34" spans="1:6" ht="12.75">
      <c r="A34" s="56">
        <v>30400</v>
      </c>
      <c r="B34" s="55" t="s">
        <v>35</v>
      </c>
      <c r="C34" s="7">
        <v>61700840</v>
      </c>
      <c r="D34" s="7">
        <v>61700840</v>
      </c>
      <c r="E34" s="8"/>
      <c r="F34" s="8"/>
    </row>
    <row r="35" spans="1:6" ht="12.75">
      <c r="A35" s="51">
        <v>30500</v>
      </c>
      <c r="B35" s="52" t="s">
        <v>36</v>
      </c>
      <c r="C35" s="7">
        <v>236404420</v>
      </c>
      <c r="D35" s="7">
        <v>235167769.64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1161868590</v>
      </c>
      <c r="D36" s="11">
        <f>SUM(D31:D35)</f>
        <v>1170711741.13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80000</v>
      </c>
      <c r="D39" s="7">
        <v>80000</v>
      </c>
      <c r="E39" s="8"/>
      <c r="F39" s="8"/>
    </row>
    <row r="40" spans="1:6" ht="12.75">
      <c r="A40" s="51">
        <v>40200</v>
      </c>
      <c r="B40" s="52" t="s">
        <v>41</v>
      </c>
      <c r="C40" s="7">
        <v>1306249428.77</v>
      </c>
      <c r="D40" s="7">
        <v>1398651869.04</v>
      </c>
      <c r="E40" s="8"/>
      <c r="F40" s="8"/>
    </row>
    <row r="41" spans="1:6" ht="12.7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2.75">
      <c r="A42" s="51">
        <v>40400</v>
      </c>
      <c r="B42" s="52" t="s">
        <v>43</v>
      </c>
      <c r="C42" s="7">
        <v>1624846818.56</v>
      </c>
      <c r="D42" s="7">
        <v>331964770.84</v>
      </c>
      <c r="E42" s="8"/>
      <c r="F42" s="8"/>
    </row>
    <row r="43" spans="1:6" ht="12.75">
      <c r="A43" s="56">
        <v>40500</v>
      </c>
      <c r="B43" s="55" t="s">
        <v>44</v>
      </c>
      <c r="C43" s="7">
        <v>101673310</v>
      </c>
      <c r="D43" s="7">
        <v>102185422.35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3032849557.33</v>
      </c>
      <c r="D44" s="11">
        <f>SUM(D39:D43)</f>
        <v>1832882062.2299998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8500000</v>
      </c>
      <c r="D49" s="7">
        <v>16485683.18</v>
      </c>
      <c r="E49" s="8"/>
      <c r="F49" s="8"/>
    </row>
    <row r="50" spans="1:6" ht="12.75">
      <c r="A50" s="51">
        <v>50400</v>
      </c>
      <c r="B50" s="52" t="s">
        <v>51</v>
      </c>
      <c r="C50" s="7">
        <v>200000000</v>
      </c>
      <c r="D50" s="7">
        <v>200000000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208500000</v>
      </c>
      <c r="D51" s="11">
        <f>SUM(D47:D50)</f>
        <v>216485683.18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5" t="s">
        <v>134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5" t="s">
        <v>135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5" t="s">
        <v>136</v>
      </c>
      <c r="C56" s="7">
        <v>668040388.93</v>
      </c>
      <c r="D56" s="7">
        <v>675342299.51</v>
      </c>
      <c r="E56" s="8"/>
      <c r="F56" s="8"/>
    </row>
    <row r="57" spans="1:6" ht="12.75">
      <c r="A57" s="51">
        <v>60400</v>
      </c>
      <c r="B57" s="55" t="s">
        <v>137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668040388.93</v>
      </c>
      <c r="D58" s="11">
        <f>SUM(D54:D57)</f>
        <v>675342299.51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825000000</v>
      </c>
      <c r="D61" s="7">
        <v>825000000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825000000</v>
      </c>
      <c r="D62" s="11">
        <f>SUM(D61)</f>
        <v>825000000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337195100</v>
      </c>
      <c r="D65" s="7">
        <v>352161273.78</v>
      </c>
      <c r="E65" s="8"/>
      <c r="F65" s="8"/>
    </row>
    <row r="66" spans="1:6" ht="12.75">
      <c r="A66" s="51">
        <v>90200</v>
      </c>
      <c r="B66" s="52" t="s">
        <v>63</v>
      </c>
      <c r="C66" s="7">
        <v>50123850</v>
      </c>
      <c r="D66" s="7">
        <v>77997150.32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387318950</v>
      </c>
      <c r="D67" s="11">
        <f>SUM(D65:D66)</f>
        <v>430158424.09999996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8406692546.26</v>
      </c>
      <c r="D68" s="20">
        <f>+D20+D28+D36+D44+D51+D58+D62+D67</f>
        <v>7760335515.670001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9643748433.310001</v>
      </c>
      <c r="D69" s="20">
        <f>+D68+D11</f>
        <v>9801934677.140001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A1:B1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5" width="28.00390625" style="0" customWidth="1"/>
    <col min="6" max="6" width="25.28125" style="0" customWidth="1"/>
  </cols>
  <sheetData>
    <row r="1" spans="1:4" ht="40.5" customHeight="1">
      <c r="A1" s="88" t="s">
        <v>138</v>
      </c>
      <c r="B1" s="88"/>
      <c r="C1" s="76"/>
      <c r="D1" s="76"/>
    </row>
    <row r="2" spans="1:4" ht="12.75">
      <c r="A2" s="89" t="s">
        <v>6</v>
      </c>
      <c r="B2" s="89"/>
      <c r="C2" s="89"/>
      <c r="D2" s="89"/>
    </row>
    <row r="4" ht="18.75">
      <c r="A4" s="3" t="s">
        <v>0</v>
      </c>
    </row>
    <row r="5" spans="1:3" ht="18.75">
      <c r="A5" s="3"/>
      <c r="B5" s="39" t="s">
        <v>131</v>
      </c>
      <c r="C5" s="40">
        <v>2022</v>
      </c>
    </row>
    <row r="7" spans="1:6" ht="24" customHeight="1">
      <c r="A7" s="41" t="s">
        <v>7</v>
      </c>
      <c r="B7" s="47" t="s">
        <v>9</v>
      </c>
      <c r="C7" s="78" t="s">
        <v>1</v>
      </c>
      <c r="D7" s="78" t="s">
        <v>2</v>
      </c>
      <c r="E7" s="23"/>
      <c r="F7" s="23"/>
    </row>
    <row r="8" spans="1:6" ht="12.75">
      <c r="A8" s="42"/>
      <c r="B8" s="46" t="s">
        <v>8</v>
      </c>
      <c r="C8" s="7">
        <v>25136406.29</v>
      </c>
      <c r="D8" s="45"/>
      <c r="E8" s="22"/>
      <c r="F8" s="22"/>
    </row>
    <row r="9" spans="1:6" ht="12.75">
      <c r="A9" s="42"/>
      <c r="B9" s="48" t="s">
        <v>10</v>
      </c>
      <c r="C9" s="7">
        <v>1984535745.15</v>
      </c>
      <c r="D9" s="45"/>
      <c r="E9" s="22"/>
      <c r="F9" s="22"/>
    </row>
    <row r="10" spans="1:6" ht="12.75">
      <c r="A10" s="42"/>
      <c r="B10" s="48" t="s">
        <v>11</v>
      </c>
      <c r="C10" s="7">
        <v>0</v>
      </c>
      <c r="D10" s="45"/>
      <c r="E10" s="22"/>
      <c r="F10" s="22"/>
    </row>
    <row r="11" spans="1:6" ht="12.75">
      <c r="A11" s="42"/>
      <c r="B11" s="48" t="s">
        <v>12</v>
      </c>
      <c r="C11" s="7"/>
      <c r="D11" s="7">
        <v>0</v>
      </c>
      <c r="E11" s="22"/>
      <c r="F11" s="22"/>
    </row>
    <row r="12" spans="1:6" ht="12.75">
      <c r="A12" s="42"/>
      <c r="B12" s="79"/>
      <c r="C12" s="7"/>
      <c r="D12" s="45"/>
      <c r="E12" s="22"/>
      <c r="F12" s="22"/>
    </row>
    <row r="13" spans="1:6" ht="12.75">
      <c r="A13" s="50" t="s">
        <v>13</v>
      </c>
      <c r="B13" s="48" t="s">
        <v>14</v>
      </c>
      <c r="C13" s="44"/>
      <c r="D13" s="45"/>
      <c r="E13" s="22"/>
      <c r="F13" s="22"/>
    </row>
    <row r="14" spans="1:6" ht="12.75">
      <c r="A14" s="51">
        <v>10101</v>
      </c>
      <c r="B14" s="52" t="s">
        <v>15</v>
      </c>
      <c r="C14" s="7">
        <v>1396850000</v>
      </c>
      <c r="D14" s="7">
        <v>0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30000</v>
      </c>
      <c r="D17" s="7">
        <v>0</v>
      </c>
      <c r="E17" s="8"/>
      <c r="F17" s="8"/>
    </row>
    <row r="18" spans="1:6" ht="12.75">
      <c r="A18" s="51">
        <v>10301</v>
      </c>
      <c r="B18" s="52" t="s">
        <v>19</v>
      </c>
      <c r="C18" s="7">
        <v>18000000</v>
      </c>
      <c r="D18" s="7">
        <v>0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1414880000</v>
      </c>
      <c r="D20" s="11">
        <f>SUM(D14:D19)</f>
        <v>0</v>
      </c>
      <c r="E20" s="8"/>
      <c r="F20" s="8"/>
    </row>
    <row r="21" spans="1:6" ht="12.75">
      <c r="A21" s="5"/>
      <c r="B21" s="22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22"/>
      <c r="F22" s="22"/>
    </row>
    <row r="23" spans="1:6" ht="12.75">
      <c r="A23" s="51">
        <v>20101</v>
      </c>
      <c r="B23" s="52" t="s">
        <v>24</v>
      </c>
      <c r="C23" s="7">
        <v>214358280</v>
      </c>
      <c r="D23" s="7">
        <v>0</v>
      </c>
      <c r="E23" s="8"/>
      <c r="F23" s="8"/>
    </row>
    <row r="24" spans="1:6" ht="12.75">
      <c r="A24" s="51">
        <v>20102</v>
      </c>
      <c r="B24" s="52" t="s">
        <v>25</v>
      </c>
      <c r="C24" s="7">
        <v>373000</v>
      </c>
      <c r="D24" s="7">
        <v>0</v>
      </c>
      <c r="E24" s="8"/>
      <c r="F24" s="8"/>
    </row>
    <row r="25" spans="1:6" ht="12.75">
      <c r="A25" s="51">
        <v>20103</v>
      </c>
      <c r="B25" s="52" t="s">
        <v>26</v>
      </c>
      <c r="C25" s="7">
        <v>22471600</v>
      </c>
      <c r="D25" s="7">
        <v>0</v>
      </c>
      <c r="E25" s="8"/>
      <c r="F25" s="8"/>
    </row>
    <row r="26" spans="1:6" ht="12.75">
      <c r="A26" s="51">
        <v>20104</v>
      </c>
      <c r="B26" s="52" t="s">
        <v>27</v>
      </c>
      <c r="C26" s="7">
        <v>3828380</v>
      </c>
      <c r="D26" s="7">
        <v>0</v>
      </c>
      <c r="E26" s="8"/>
      <c r="F26" s="8"/>
    </row>
    <row r="27" spans="1:6" ht="12.75">
      <c r="A27" s="51">
        <v>20105</v>
      </c>
      <c r="B27" s="52" t="s">
        <v>28</v>
      </c>
      <c r="C27" s="7">
        <v>9152380</v>
      </c>
      <c r="D27" s="7">
        <v>0</v>
      </c>
      <c r="E27" s="8"/>
      <c r="F27" s="8"/>
    </row>
    <row r="28" spans="1:6" ht="15">
      <c r="A28" s="57">
        <v>20000</v>
      </c>
      <c r="B28" s="80" t="s">
        <v>29</v>
      </c>
      <c r="C28" s="16">
        <f>SUM(C23:C27)</f>
        <v>250183640</v>
      </c>
      <c r="D28" s="16">
        <f>SUM(D23:D27)</f>
        <v>0</v>
      </c>
      <c r="E28" s="8"/>
      <c r="F28" s="8"/>
    </row>
    <row r="29" spans="1:6" ht="12.75">
      <c r="A29" s="5"/>
      <c r="B29" s="22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330396510</v>
      </c>
      <c r="D31" s="7">
        <v>0</v>
      </c>
      <c r="E31" s="8"/>
      <c r="F31" s="8"/>
    </row>
    <row r="32" spans="1:6" ht="12.75">
      <c r="A32" s="51">
        <v>30200</v>
      </c>
      <c r="B32" s="52" t="s">
        <v>33</v>
      </c>
      <c r="C32" s="7">
        <v>292850000</v>
      </c>
      <c r="D32" s="7">
        <v>0</v>
      </c>
      <c r="E32" s="8"/>
      <c r="F32" s="8"/>
    </row>
    <row r="33" spans="1:6" ht="12.75">
      <c r="A33" s="51">
        <v>30300</v>
      </c>
      <c r="B33" s="52" t="s">
        <v>34</v>
      </c>
      <c r="C33" s="7">
        <v>15355570</v>
      </c>
      <c r="D33" s="7">
        <v>0</v>
      </c>
      <c r="E33" s="8"/>
      <c r="F33" s="8"/>
    </row>
    <row r="34" spans="1:6" ht="12.75">
      <c r="A34" s="51">
        <v>30400</v>
      </c>
      <c r="B34" s="52" t="s">
        <v>35</v>
      </c>
      <c r="C34" s="7">
        <v>173200840</v>
      </c>
      <c r="D34" s="7">
        <v>0</v>
      </c>
      <c r="E34" s="8"/>
      <c r="F34" s="8"/>
    </row>
    <row r="35" spans="1:6" ht="12.75">
      <c r="A35" s="51">
        <v>30500</v>
      </c>
      <c r="B35" s="52" t="s">
        <v>36</v>
      </c>
      <c r="C35" s="7">
        <v>179215390</v>
      </c>
      <c r="D35" s="7">
        <v>0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991018310</v>
      </c>
      <c r="D36" s="11">
        <f>SUM(D31:D35)</f>
        <v>0</v>
      </c>
      <c r="E36" s="8"/>
      <c r="F36" s="8"/>
    </row>
    <row r="37" spans="1:6" ht="12.75">
      <c r="A37" s="12"/>
      <c r="B37" s="81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22"/>
      <c r="F38" s="22"/>
    </row>
    <row r="39" spans="1:6" ht="12.75">
      <c r="A39" s="51">
        <v>40100</v>
      </c>
      <c r="B39" s="52" t="s">
        <v>40</v>
      </c>
      <c r="C39" s="7">
        <v>80000</v>
      </c>
      <c r="D39" s="7">
        <v>0</v>
      </c>
      <c r="E39" s="8"/>
      <c r="F39" s="8"/>
    </row>
    <row r="40" spans="1:6" ht="12.75">
      <c r="A40" s="51">
        <v>40200</v>
      </c>
      <c r="B40" s="52" t="s">
        <v>41</v>
      </c>
      <c r="C40" s="7">
        <v>1500797204.71</v>
      </c>
      <c r="D40" s="7">
        <v>0</v>
      </c>
      <c r="E40" s="8"/>
      <c r="F40" s="8"/>
    </row>
    <row r="41" spans="1:6" ht="12.7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2.75">
      <c r="A42" s="51">
        <v>40400</v>
      </c>
      <c r="B42" s="52" t="s">
        <v>43</v>
      </c>
      <c r="C42" s="7">
        <v>3876645693.85</v>
      </c>
      <c r="D42" s="7">
        <v>0</v>
      </c>
      <c r="E42" s="8"/>
      <c r="F42" s="8"/>
    </row>
    <row r="43" spans="1:6" ht="12.75">
      <c r="A43" s="51">
        <v>40500</v>
      </c>
      <c r="B43" s="52" t="s">
        <v>44</v>
      </c>
      <c r="C43" s="7">
        <v>97479000</v>
      </c>
      <c r="D43" s="7">
        <v>0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5475001898.559999</v>
      </c>
      <c r="D44" s="11">
        <f>SUM(D39:D43)</f>
        <v>0</v>
      </c>
      <c r="E44" s="8"/>
      <c r="F44" s="8"/>
    </row>
    <row r="45" spans="1:6" ht="12.75">
      <c r="A45" s="5"/>
      <c r="B45" s="22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22"/>
      <c r="F46" s="22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6500000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200000000</v>
      </c>
      <c r="D50" s="7">
        <v>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206500000</v>
      </c>
      <c r="D51" s="11">
        <f>SUM(D47:D50)</f>
        <v>0</v>
      </c>
      <c r="E51" s="8"/>
      <c r="F51" s="8"/>
    </row>
    <row r="52" spans="1:6" ht="12.75">
      <c r="A52" s="5"/>
      <c r="B52" s="22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22"/>
      <c r="F53" s="22"/>
    </row>
    <row r="54" spans="1:6" ht="12.75">
      <c r="A54" s="51">
        <v>60100</v>
      </c>
      <c r="B54" s="52" t="s">
        <v>134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135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136</v>
      </c>
      <c r="C56" s="7">
        <v>107217434.92</v>
      </c>
      <c r="D56" s="7">
        <v>0</v>
      </c>
      <c r="E56" s="8"/>
      <c r="F56" s="8"/>
    </row>
    <row r="57" spans="1:6" ht="12.75">
      <c r="A57" s="51">
        <v>60400</v>
      </c>
      <c r="B57" s="52" t="s">
        <v>137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107217434.92</v>
      </c>
      <c r="D58" s="11">
        <f>SUM(D54:D57)</f>
        <v>0</v>
      </c>
      <c r="E58" s="8"/>
      <c r="F58" s="8"/>
    </row>
    <row r="59" spans="1:6" ht="12.75">
      <c r="A59" s="5"/>
      <c r="B59" s="22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22"/>
      <c r="F60" s="22"/>
    </row>
    <row r="61" spans="1:6" ht="12.75">
      <c r="A61" s="51">
        <v>70100</v>
      </c>
      <c r="B61" s="52" t="s">
        <v>58</v>
      </c>
      <c r="C61" s="7">
        <v>790000000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790000000</v>
      </c>
      <c r="D62" s="11">
        <f>SUM(D61)</f>
        <v>0</v>
      </c>
      <c r="E62" s="8"/>
      <c r="F62" s="8"/>
    </row>
    <row r="63" spans="1:6" ht="12.75">
      <c r="A63" s="5"/>
      <c r="B63" s="22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22"/>
      <c r="F64" s="22"/>
    </row>
    <row r="65" spans="1:6" ht="12.75">
      <c r="A65" s="51">
        <v>90100</v>
      </c>
      <c r="B65" s="52" t="s">
        <v>62</v>
      </c>
      <c r="C65" s="7">
        <v>336995100</v>
      </c>
      <c r="D65" s="7">
        <v>0</v>
      </c>
      <c r="E65" s="8"/>
      <c r="F65" s="8"/>
    </row>
    <row r="66" spans="1:6" ht="12.75">
      <c r="A66" s="51">
        <v>90200</v>
      </c>
      <c r="B66" s="52" t="s">
        <v>63</v>
      </c>
      <c r="C66" s="7">
        <v>47451190</v>
      </c>
      <c r="D66" s="7">
        <v>0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384446290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9619247573.48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11628919724.92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22"/>
      <c r="F70" s="22"/>
    </row>
  </sheetData>
  <sheetProtection/>
  <mergeCells count="2">
    <mergeCell ref="A2:D2"/>
    <mergeCell ref="A1:B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</cols>
  <sheetData>
    <row r="1" spans="1:2" ht="36" customHeight="1">
      <c r="A1" s="88" t="s">
        <v>138</v>
      </c>
      <c r="B1" s="88"/>
    </row>
    <row r="2" spans="1:4" ht="12.75">
      <c r="A2" s="89" t="s">
        <v>6</v>
      </c>
      <c r="B2" s="89"/>
      <c r="C2" s="89"/>
      <c r="D2" s="89"/>
    </row>
    <row r="4" ht="18.75">
      <c r="A4" s="3" t="s">
        <v>0</v>
      </c>
    </row>
    <row r="5" spans="1:3" ht="18.75">
      <c r="A5" s="3"/>
      <c r="B5" s="39" t="s">
        <v>131</v>
      </c>
      <c r="C5" s="40">
        <v>2023</v>
      </c>
    </row>
    <row r="7" spans="1:4" ht="25.5">
      <c r="A7" s="41" t="s">
        <v>7</v>
      </c>
      <c r="B7" s="47" t="s">
        <v>9</v>
      </c>
      <c r="C7" s="78" t="s">
        <v>1</v>
      </c>
      <c r="D7" s="78" t="s">
        <v>2</v>
      </c>
    </row>
    <row r="8" spans="1:4" ht="12.75">
      <c r="A8" s="42"/>
      <c r="B8" s="46" t="s">
        <v>8</v>
      </c>
      <c r="C8" s="7">
        <v>25110390</v>
      </c>
      <c r="D8" s="45"/>
    </row>
    <row r="9" spans="1:4" ht="12.75">
      <c r="A9" s="42"/>
      <c r="B9" s="48" t="s">
        <v>10</v>
      </c>
      <c r="C9" s="7">
        <v>1454134954.26</v>
      </c>
      <c r="D9" s="45"/>
    </row>
    <row r="10" spans="1:4" ht="12.75">
      <c r="A10" s="42"/>
      <c r="B10" s="48" t="s">
        <v>11</v>
      </c>
      <c r="C10" s="7">
        <v>0</v>
      </c>
      <c r="D10" s="45"/>
    </row>
    <row r="11" spans="1:4" ht="12.75">
      <c r="A11" s="42"/>
      <c r="B11" s="48" t="s">
        <v>12</v>
      </c>
      <c r="C11" s="7"/>
      <c r="D11" s="7">
        <v>0</v>
      </c>
    </row>
    <row r="12" spans="1:4" ht="12.75">
      <c r="A12" s="42"/>
      <c r="B12" s="79"/>
      <c r="C12" s="7"/>
      <c r="D12" s="45"/>
    </row>
    <row r="13" spans="1:4" ht="12.75">
      <c r="A13" s="50" t="s">
        <v>13</v>
      </c>
      <c r="B13" s="48" t="s">
        <v>14</v>
      </c>
      <c r="C13" s="44"/>
      <c r="D13" s="45"/>
    </row>
    <row r="14" spans="1:4" ht="12.75">
      <c r="A14" s="51">
        <v>10101</v>
      </c>
      <c r="B14" s="52" t="s">
        <v>15</v>
      </c>
      <c r="C14" s="7">
        <v>1407850000</v>
      </c>
      <c r="D14" s="7">
        <v>0</v>
      </c>
    </row>
    <row r="15" spans="1:4" ht="12.75">
      <c r="A15" s="51">
        <v>10102</v>
      </c>
      <c r="B15" s="52" t="s">
        <v>16</v>
      </c>
      <c r="C15" s="7">
        <v>0</v>
      </c>
      <c r="D15" s="7">
        <v>0</v>
      </c>
    </row>
    <row r="16" spans="1:4" ht="12.75">
      <c r="A16" s="51">
        <v>10103</v>
      </c>
      <c r="B16" s="52" t="s">
        <v>17</v>
      </c>
      <c r="C16" s="7">
        <v>0</v>
      </c>
      <c r="D16" s="7">
        <v>0</v>
      </c>
    </row>
    <row r="17" spans="1:4" ht="12.75">
      <c r="A17" s="51">
        <v>10104</v>
      </c>
      <c r="B17" s="52" t="s">
        <v>18</v>
      </c>
      <c r="C17" s="7">
        <v>30000</v>
      </c>
      <c r="D17" s="7">
        <v>0</v>
      </c>
    </row>
    <row r="18" spans="1:4" ht="12.75">
      <c r="A18" s="51">
        <v>10301</v>
      </c>
      <c r="B18" s="52" t="s">
        <v>19</v>
      </c>
      <c r="C18" s="7">
        <v>18700000</v>
      </c>
      <c r="D18" s="7">
        <v>0</v>
      </c>
    </row>
    <row r="19" spans="1:4" ht="12.75">
      <c r="A19" s="51">
        <v>10302</v>
      </c>
      <c r="B19" s="52" t="s">
        <v>20</v>
      </c>
      <c r="C19" s="7">
        <v>0</v>
      </c>
      <c r="D19" s="7">
        <v>0</v>
      </c>
    </row>
    <row r="20" spans="1:4" ht="15">
      <c r="A20" s="59">
        <v>10000</v>
      </c>
      <c r="B20" s="10" t="s">
        <v>21</v>
      </c>
      <c r="C20" s="11">
        <f>SUM(C14:C19)</f>
        <v>1426580000</v>
      </c>
      <c r="D20" s="11">
        <f>SUM(D14:D19)</f>
        <v>0</v>
      </c>
    </row>
    <row r="21" spans="1:4" ht="12.75">
      <c r="A21" s="5"/>
      <c r="B21" s="22"/>
      <c r="C21" s="14"/>
      <c r="D21" s="14"/>
    </row>
    <row r="22" spans="1:4" ht="12.75">
      <c r="A22" s="54" t="s">
        <v>22</v>
      </c>
      <c r="B22" s="48" t="s">
        <v>23</v>
      </c>
      <c r="C22" s="7"/>
      <c r="D22" s="45"/>
    </row>
    <row r="23" spans="1:4" ht="12.75">
      <c r="A23" s="51">
        <v>20101</v>
      </c>
      <c r="B23" s="52" t="s">
        <v>24</v>
      </c>
      <c r="C23" s="7">
        <v>206408730</v>
      </c>
      <c r="D23" s="7">
        <v>0</v>
      </c>
    </row>
    <row r="24" spans="1:4" ht="12.75">
      <c r="A24" s="51">
        <v>20102</v>
      </c>
      <c r="B24" s="52" t="s">
        <v>25</v>
      </c>
      <c r="C24" s="7">
        <v>373000</v>
      </c>
      <c r="D24" s="7">
        <v>0</v>
      </c>
    </row>
    <row r="25" spans="1:4" ht="12.75">
      <c r="A25" s="51">
        <v>20103</v>
      </c>
      <c r="B25" s="52" t="s">
        <v>26</v>
      </c>
      <c r="C25" s="7">
        <v>22456100</v>
      </c>
      <c r="D25" s="7">
        <v>0</v>
      </c>
    </row>
    <row r="26" spans="1:4" ht="12.75">
      <c r="A26" s="51">
        <v>20104</v>
      </c>
      <c r="B26" s="52" t="s">
        <v>27</v>
      </c>
      <c r="C26" s="7">
        <v>3798380</v>
      </c>
      <c r="D26" s="7">
        <v>0</v>
      </c>
    </row>
    <row r="27" spans="1:4" ht="12.75">
      <c r="A27" s="51">
        <v>20105</v>
      </c>
      <c r="B27" s="52" t="s">
        <v>28</v>
      </c>
      <c r="C27" s="7">
        <v>8668710</v>
      </c>
      <c r="D27" s="7">
        <v>0</v>
      </c>
    </row>
    <row r="28" spans="1:4" ht="15">
      <c r="A28" s="57">
        <v>20000</v>
      </c>
      <c r="B28" s="80" t="s">
        <v>29</v>
      </c>
      <c r="C28" s="16">
        <f>SUM(C23:C27)</f>
        <v>241704920</v>
      </c>
      <c r="D28" s="16">
        <f>SUM(D23:D27)</f>
        <v>0</v>
      </c>
    </row>
    <row r="29" spans="1:4" ht="12.75">
      <c r="A29" s="5"/>
      <c r="B29" s="22"/>
      <c r="C29" s="14"/>
      <c r="D29" s="14"/>
    </row>
    <row r="30" spans="1:4" ht="12.75">
      <c r="A30" s="58" t="s">
        <v>30</v>
      </c>
      <c r="B30" s="48" t="s">
        <v>31</v>
      </c>
      <c r="C30" s="7"/>
      <c r="D30" s="7"/>
    </row>
    <row r="31" spans="1:4" ht="12.75">
      <c r="A31" s="51">
        <v>30100</v>
      </c>
      <c r="B31" s="52" t="s">
        <v>32</v>
      </c>
      <c r="C31" s="7">
        <v>335093100</v>
      </c>
      <c r="D31" s="7">
        <v>0</v>
      </c>
    </row>
    <row r="32" spans="1:4" ht="12.75">
      <c r="A32" s="51">
        <v>30200</v>
      </c>
      <c r="B32" s="52" t="s">
        <v>33</v>
      </c>
      <c r="C32" s="7">
        <v>302850000</v>
      </c>
      <c r="D32" s="7">
        <v>0</v>
      </c>
    </row>
    <row r="33" spans="1:4" ht="12.75">
      <c r="A33" s="51">
        <v>30300</v>
      </c>
      <c r="B33" s="52" t="s">
        <v>34</v>
      </c>
      <c r="C33" s="7">
        <v>15355570</v>
      </c>
      <c r="D33" s="7">
        <v>0</v>
      </c>
    </row>
    <row r="34" spans="1:4" ht="12.75">
      <c r="A34" s="51">
        <v>30400</v>
      </c>
      <c r="B34" s="52" t="s">
        <v>35</v>
      </c>
      <c r="C34" s="7">
        <v>187200840</v>
      </c>
      <c r="D34" s="7">
        <v>0</v>
      </c>
    </row>
    <row r="35" spans="1:4" ht="12.75">
      <c r="A35" s="51">
        <v>30500</v>
      </c>
      <c r="B35" s="52" t="s">
        <v>36</v>
      </c>
      <c r="C35" s="7">
        <v>165849960</v>
      </c>
      <c r="D35" s="7">
        <v>0</v>
      </c>
    </row>
    <row r="36" spans="1:4" ht="15">
      <c r="A36" s="59">
        <v>30000</v>
      </c>
      <c r="B36" s="10" t="s">
        <v>37</v>
      </c>
      <c r="C36" s="11">
        <f>SUM(C31:C35)</f>
        <v>1006349470</v>
      </c>
      <c r="D36" s="11">
        <f>SUM(D31:D35)</f>
        <v>0</v>
      </c>
    </row>
    <row r="37" spans="1:4" ht="12.75">
      <c r="A37" s="12"/>
      <c r="B37" s="81"/>
      <c r="C37" s="14"/>
      <c r="D37" s="14"/>
    </row>
    <row r="38" spans="1:4" ht="12.75">
      <c r="A38" s="58" t="s">
        <v>38</v>
      </c>
      <c r="B38" s="46" t="s">
        <v>39</v>
      </c>
      <c r="C38" s="17"/>
      <c r="D38" s="18"/>
    </row>
    <row r="39" spans="1:4" ht="12.75">
      <c r="A39" s="51">
        <v>40100</v>
      </c>
      <c r="B39" s="52" t="s">
        <v>40</v>
      </c>
      <c r="C39" s="7">
        <v>80000</v>
      </c>
      <c r="D39" s="7">
        <v>0</v>
      </c>
    </row>
    <row r="40" spans="1:4" ht="12.75">
      <c r="A40" s="51">
        <v>40200</v>
      </c>
      <c r="B40" s="52" t="s">
        <v>41</v>
      </c>
      <c r="C40" s="7">
        <v>136918777.41</v>
      </c>
      <c r="D40" s="7">
        <v>0</v>
      </c>
    </row>
    <row r="41" spans="1:4" ht="12.75">
      <c r="A41" s="51">
        <v>40300</v>
      </c>
      <c r="B41" s="52" t="s">
        <v>42</v>
      </c>
      <c r="C41" s="7">
        <v>0</v>
      </c>
      <c r="D41" s="7">
        <v>0</v>
      </c>
    </row>
    <row r="42" spans="1:4" ht="12.75">
      <c r="A42" s="51">
        <v>40400</v>
      </c>
      <c r="B42" s="52" t="s">
        <v>43</v>
      </c>
      <c r="C42" s="7">
        <v>2018402420.1</v>
      </c>
      <c r="D42" s="7">
        <v>0</v>
      </c>
    </row>
    <row r="43" spans="1:4" ht="12.75">
      <c r="A43" s="51">
        <v>40500</v>
      </c>
      <c r="B43" s="52" t="s">
        <v>44</v>
      </c>
      <c r="C43" s="7">
        <v>97479000</v>
      </c>
      <c r="D43" s="7">
        <v>0</v>
      </c>
    </row>
    <row r="44" spans="1:4" ht="15">
      <c r="A44" s="59">
        <v>40000</v>
      </c>
      <c r="B44" s="10" t="s">
        <v>45</v>
      </c>
      <c r="C44" s="11">
        <f>SUM(C39:C43)</f>
        <v>2252880197.5099998</v>
      </c>
      <c r="D44" s="11">
        <f>SUM(D39:D43)</f>
        <v>0</v>
      </c>
    </row>
    <row r="45" spans="1:4" ht="12.75">
      <c r="A45" s="5"/>
      <c r="B45" s="22"/>
      <c r="C45" s="14"/>
      <c r="D45" s="14"/>
    </row>
    <row r="46" spans="1:4" ht="12.75">
      <c r="A46" s="58" t="s">
        <v>46</v>
      </c>
      <c r="B46" s="46" t="s">
        <v>47</v>
      </c>
      <c r="C46" s="17"/>
      <c r="D46" s="18"/>
    </row>
    <row r="47" spans="1:4" ht="12.75">
      <c r="A47" s="51">
        <v>50100</v>
      </c>
      <c r="B47" s="52" t="s">
        <v>48</v>
      </c>
      <c r="C47" s="7">
        <v>0</v>
      </c>
      <c r="D47" s="7">
        <v>0</v>
      </c>
    </row>
    <row r="48" spans="1:4" ht="12.75">
      <c r="A48" s="51">
        <v>50200</v>
      </c>
      <c r="B48" s="52" t="s">
        <v>49</v>
      </c>
      <c r="C48" s="7">
        <v>0</v>
      </c>
      <c r="D48" s="7">
        <v>0</v>
      </c>
    </row>
    <row r="49" spans="1:4" ht="12.75">
      <c r="A49" s="51">
        <v>50300</v>
      </c>
      <c r="B49" s="52" t="s">
        <v>50</v>
      </c>
      <c r="C49" s="7">
        <v>6500000</v>
      </c>
      <c r="D49" s="7">
        <v>0</v>
      </c>
    </row>
    <row r="50" spans="1:4" ht="12.75">
      <c r="A50" s="51">
        <v>50400</v>
      </c>
      <c r="B50" s="52" t="s">
        <v>51</v>
      </c>
      <c r="C50" s="7">
        <v>200000000</v>
      </c>
      <c r="D50" s="7">
        <v>0</v>
      </c>
    </row>
    <row r="51" spans="1:4" ht="15">
      <c r="A51" s="59">
        <v>50000</v>
      </c>
      <c r="B51" s="10" t="s">
        <v>52</v>
      </c>
      <c r="C51" s="11">
        <f>SUM(C47:C50)</f>
        <v>206500000</v>
      </c>
      <c r="D51" s="11">
        <f>SUM(D47:D50)</f>
        <v>0</v>
      </c>
    </row>
    <row r="52" spans="1:4" ht="12.75">
      <c r="A52" s="5"/>
      <c r="B52" s="22"/>
      <c r="C52" s="14"/>
      <c r="D52" s="14"/>
    </row>
    <row r="53" spans="1:4" ht="12.75">
      <c r="A53" s="58" t="s">
        <v>53</v>
      </c>
      <c r="B53" s="46" t="s">
        <v>54</v>
      </c>
      <c r="C53" s="17"/>
      <c r="D53" s="18"/>
    </row>
    <row r="54" spans="1:4" ht="12.75">
      <c r="A54" s="51">
        <v>60100</v>
      </c>
      <c r="B54" s="52" t="s">
        <v>134</v>
      </c>
      <c r="C54" s="7">
        <v>0</v>
      </c>
      <c r="D54" s="7">
        <v>0</v>
      </c>
    </row>
    <row r="55" spans="1:4" ht="12.75">
      <c r="A55" s="51">
        <v>60200</v>
      </c>
      <c r="B55" s="52" t="s">
        <v>135</v>
      </c>
      <c r="C55" s="7">
        <v>0</v>
      </c>
      <c r="D55" s="7">
        <v>0</v>
      </c>
    </row>
    <row r="56" spans="1:4" ht="12.75">
      <c r="A56" s="51">
        <v>60300</v>
      </c>
      <c r="B56" s="52" t="s">
        <v>136</v>
      </c>
      <c r="C56" s="7">
        <v>70961050.98</v>
      </c>
      <c r="D56" s="7">
        <v>0</v>
      </c>
    </row>
    <row r="57" spans="1:4" ht="12.75">
      <c r="A57" s="51">
        <v>60400</v>
      </c>
      <c r="B57" s="52" t="s">
        <v>137</v>
      </c>
      <c r="C57" s="7">
        <v>0</v>
      </c>
      <c r="D57" s="7">
        <v>0</v>
      </c>
    </row>
    <row r="58" spans="1:4" ht="15">
      <c r="A58" s="59">
        <v>60000</v>
      </c>
      <c r="B58" s="10" t="s">
        <v>55</v>
      </c>
      <c r="C58" s="11">
        <f>SUM(C54:C57)</f>
        <v>70961050.98</v>
      </c>
      <c r="D58" s="11">
        <f>SUM(D54:D57)</f>
        <v>0</v>
      </c>
    </row>
    <row r="59" spans="1:4" ht="12.75">
      <c r="A59" s="5"/>
      <c r="B59" s="22"/>
      <c r="C59" s="14"/>
      <c r="D59" s="14"/>
    </row>
    <row r="60" spans="1:4" ht="12.75">
      <c r="A60" s="58" t="s">
        <v>56</v>
      </c>
      <c r="B60" s="46" t="s">
        <v>57</v>
      </c>
      <c r="C60" s="17"/>
      <c r="D60" s="18"/>
    </row>
    <row r="61" spans="1:4" ht="12.75">
      <c r="A61" s="51">
        <v>70100</v>
      </c>
      <c r="B61" s="52" t="s">
        <v>58</v>
      </c>
      <c r="C61" s="7">
        <v>790000000</v>
      </c>
      <c r="D61" s="7">
        <v>0</v>
      </c>
    </row>
    <row r="62" spans="1:4" ht="15">
      <c r="A62" s="53">
        <v>70000</v>
      </c>
      <c r="B62" s="10" t="s">
        <v>59</v>
      </c>
      <c r="C62" s="11">
        <f>SUM(C61)</f>
        <v>790000000</v>
      </c>
      <c r="D62" s="11">
        <f>SUM(D61)</f>
        <v>0</v>
      </c>
    </row>
    <row r="63" spans="1:4" ht="12.75">
      <c r="A63" s="5"/>
      <c r="B63" s="22"/>
      <c r="C63" s="14"/>
      <c r="D63" s="14"/>
    </row>
    <row r="64" spans="1:4" ht="12.75">
      <c r="A64" s="58" t="s">
        <v>60</v>
      </c>
      <c r="B64" s="46" t="s">
        <v>61</v>
      </c>
      <c r="C64" s="17"/>
      <c r="D64" s="18"/>
    </row>
    <row r="65" spans="1:4" ht="12.75">
      <c r="A65" s="51">
        <v>90100</v>
      </c>
      <c r="B65" s="52" t="s">
        <v>62</v>
      </c>
      <c r="C65" s="7">
        <v>336995100</v>
      </c>
      <c r="D65" s="7">
        <v>0</v>
      </c>
    </row>
    <row r="66" spans="1:4" ht="12.75">
      <c r="A66" s="51">
        <v>90200</v>
      </c>
      <c r="B66" s="52" t="s">
        <v>63</v>
      </c>
      <c r="C66" s="7">
        <v>46601500</v>
      </c>
      <c r="D66" s="7">
        <v>0</v>
      </c>
    </row>
    <row r="67" spans="1:4" ht="15">
      <c r="A67" s="53">
        <v>90000</v>
      </c>
      <c r="B67" s="10" t="s">
        <v>64</v>
      </c>
      <c r="C67" s="11">
        <f>SUM(C65:C66)</f>
        <v>383596600</v>
      </c>
      <c r="D67" s="11">
        <f>SUM(D65:D66)</f>
        <v>0</v>
      </c>
    </row>
    <row r="68" spans="1:4" ht="15">
      <c r="A68" s="9"/>
      <c r="B68" s="19" t="s">
        <v>65</v>
      </c>
      <c r="C68" s="20">
        <f>+C20+C28+C36+C44+C51+C58+C62+C67</f>
        <v>6378572238.49</v>
      </c>
      <c r="D68" s="20">
        <f>+D20+D28+D36+D44+D51+D58+D62+D67</f>
        <v>0</v>
      </c>
    </row>
    <row r="69" spans="1:4" ht="15">
      <c r="A69" s="9"/>
      <c r="B69" s="19" t="s">
        <v>3</v>
      </c>
      <c r="C69" s="20">
        <f>+C68+C8+C9+C10</f>
        <v>7857817582.75</v>
      </c>
      <c r="D69" s="20">
        <f>+D68+D11</f>
        <v>0</v>
      </c>
    </row>
  </sheetData>
  <sheetProtection/>
  <mergeCells count="2">
    <mergeCell ref="A2:D2"/>
    <mergeCell ref="A1:B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7.140625" style="0" customWidth="1"/>
    <col min="4" max="4" width="16.8515625" style="0" customWidth="1"/>
    <col min="5" max="5" width="16.140625" style="0" customWidth="1"/>
    <col min="6" max="6" width="16.57421875" style="0" customWidth="1"/>
    <col min="7" max="7" width="16.8515625" style="0" customWidth="1"/>
    <col min="8" max="8" width="16.7109375" style="0" customWidth="1"/>
    <col min="9" max="11" width="18.7109375" style="0" customWidth="1"/>
    <col min="12" max="12" width="16.421875" style="0" customWidth="1"/>
    <col min="13" max="13" width="16.140625" style="0" customWidth="1"/>
    <col min="14" max="14" width="16.8515625" style="0" customWidth="1"/>
    <col min="15" max="15" width="18.7109375" style="0" customWidth="1"/>
    <col min="16" max="16" width="16.7109375" style="0" customWidth="1"/>
    <col min="17" max="17" width="15.7109375" style="0" customWidth="1"/>
    <col min="18" max="18" width="17.00390625" style="0" customWidth="1"/>
    <col min="19" max="19" width="15.421875" style="0" customWidth="1"/>
    <col min="20" max="20" width="16.28125" style="0" customWidth="1"/>
    <col min="21" max="21" width="17.28125" style="0" customWidth="1"/>
    <col min="22" max="22" width="15.7109375" style="0" customWidth="1"/>
    <col min="23" max="23" width="16.00390625" style="0" customWidth="1"/>
    <col min="24" max="24" width="17.28125" style="0" customWidth="1"/>
    <col min="25" max="25" width="16.28125" style="0" customWidth="1"/>
    <col min="26" max="27" width="16.8515625" style="0" customWidth="1"/>
    <col min="28" max="28" width="15.7109375" style="0" customWidth="1"/>
    <col min="29" max="29" width="16.421875" style="0" customWidth="1"/>
    <col min="30" max="30" width="17.7109375" style="0" customWidth="1"/>
    <col min="31" max="31" width="17.00390625" style="0" customWidth="1"/>
    <col min="32" max="32" width="17.57421875" style="0" customWidth="1"/>
    <col min="33" max="33" width="18.7109375" style="0" customWidth="1"/>
    <col min="34" max="34" width="15.421875" style="0" customWidth="1"/>
    <col min="35" max="39" width="18.7109375" style="0" customWidth="1"/>
    <col min="40" max="40" width="16.140625" style="0" customWidth="1"/>
    <col min="41" max="42" width="18.7109375" style="0" customWidth="1"/>
    <col min="43" max="43" width="15.7109375" style="0" customWidth="1"/>
    <col min="44" max="44" width="18.7109375" style="0" customWidth="1"/>
    <col min="45" max="45" width="17.00390625" style="0" customWidth="1"/>
    <col min="46" max="46" width="16.00390625" style="0" customWidth="1"/>
    <col min="47" max="47" width="17.00390625" style="0" customWidth="1"/>
    <col min="48" max="48" width="16.8515625" style="0" customWidth="1"/>
    <col min="49" max="49" width="16.57421875" style="0" customWidth="1"/>
    <col min="50" max="50" width="16.28125" style="0" customWidth="1"/>
    <col min="51" max="51" width="16.7109375" style="0" customWidth="1"/>
    <col min="52" max="52" width="16.8515625" style="0" customWidth="1"/>
    <col min="53" max="53" width="15.28125" style="0" customWidth="1"/>
    <col min="54" max="54" width="14.421875" style="0" customWidth="1"/>
    <col min="55" max="55" width="15.7109375" style="0" customWidth="1"/>
    <col min="56" max="56" width="17.421875" style="0" customWidth="1"/>
    <col min="57" max="57" width="17.28125" style="0" customWidth="1"/>
    <col min="58" max="58" width="15.8515625" style="0" customWidth="1"/>
    <col min="59" max="60" width="16.57421875" style="0" customWidth="1"/>
    <col min="61" max="61" width="17.00390625" style="0" customWidth="1"/>
    <col min="62" max="62" width="16.140625" style="0" customWidth="1"/>
    <col min="63" max="63" width="16.8515625" style="0" customWidth="1"/>
    <col min="64" max="64" width="14.8515625" style="0" customWidth="1"/>
    <col min="65" max="65" width="12.421875" style="0" customWidth="1"/>
    <col min="66" max="66" width="15.8515625" style="0" customWidth="1"/>
    <col min="67" max="67" width="16.57421875" style="0" customWidth="1"/>
    <col min="68" max="68" width="15.140625" style="0" customWidth="1"/>
    <col min="69" max="69" width="15.421875" style="0" customWidth="1"/>
    <col min="70" max="70" width="16.421875" style="0" customWidth="1"/>
    <col min="71" max="71" width="15.7109375" style="0" customWidth="1"/>
    <col min="72" max="72" width="16.57421875" style="0" customWidth="1"/>
    <col min="73" max="75" width="18.7109375" style="0" customWidth="1"/>
  </cols>
  <sheetData>
    <row r="1" spans="1:10" ht="36.75" customHeight="1">
      <c r="A1" s="88" t="s">
        <v>138</v>
      </c>
      <c r="B1" s="88"/>
      <c r="C1" s="77"/>
      <c r="D1" s="77"/>
      <c r="E1" s="77"/>
      <c r="F1" s="77"/>
      <c r="G1" s="77"/>
      <c r="H1" s="77"/>
      <c r="I1" s="77"/>
      <c r="J1" s="77"/>
    </row>
    <row r="3" spans="3:6" ht="12.75">
      <c r="C3" s="87" t="s">
        <v>6</v>
      </c>
      <c r="D3" s="87"/>
      <c r="E3" s="87"/>
      <c r="F3" s="87"/>
    </row>
    <row r="4" ht="18.75">
      <c r="B4" s="3" t="s">
        <v>132</v>
      </c>
    </row>
    <row r="5" spans="2:7" ht="18.75">
      <c r="B5" s="39"/>
      <c r="C5" s="39" t="s">
        <v>131</v>
      </c>
      <c r="D5" s="3">
        <v>2021</v>
      </c>
      <c r="G5" s="3"/>
    </row>
    <row r="6" spans="2:7" ht="18.75">
      <c r="B6" s="3"/>
      <c r="G6" s="3"/>
    </row>
    <row r="7" spans="1:75" ht="12.75" customHeight="1">
      <c r="A7" s="82"/>
      <c r="B7" s="112" t="s">
        <v>66</v>
      </c>
      <c r="C7" s="92">
        <v>1</v>
      </c>
      <c r="D7" s="93"/>
      <c r="E7" s="94"/>
      <c r="F7" s="92">
        <v>2</v>
      </c>
      <c r="G7" s="93"/>
      <c r="H7" s="94"/>
      <c r="I7" s="92">
        <v>3</v>
      </c>
      <c r="J7" s="93"/>
      <c r="K7" s="94"/>
      <c r="L7" s="92">
        <v>4</v>
      </c>
      <c r="M7" s="93"/>
      <c r="N7" s="94"/>
      <c r="O7" s="92">
        <v>5</v>
      </c>
      <c r="P7" s="93"/>
      <c r="Q7" s="94"/>
      <c r="R7" s="92">
        <v>6</v>
      </c>
      <c r="S7" s="93"/>
      <c r="T7" s="94"/>
      <c r="U7" s="92">
        <v>7</v>
      </c>
      <c r="V7" s="93"/>
      <c r="W7" s="94"/>
      <c r="X7" s="92">
        <v>8</v>
      </c>
      <c r="Y7" s="93"/>
      <c r="Z7" s="94"/>
      <c r="AA7" s="92">
        <v>9</v>
      </c>
      <c r="AB7" s="93"/>
      <c r="AC7" s="94"/>
      <c r="AD7" s="92">
        <v>10</v>
      </c>
      <c r="AE7" s="93"/>
      <c r="AF7" s="94"/>
      <c r="AG7" s="93">
        <v>11</v>
      </c>
      <c r="AH7" s="93"/>
      <c r="AI7" s="94"/>
      <c r="AJ7" s="92">
        <v>12</v>
      </c>
      <c r="AK7" s="93"/>
      <c r="AL7" s="94"/>
      <c r="AM7" s="92">
        <v>13</v>
      </c>
      <c r="AN7" s="93"/>
      <c r="AO7" s="94"/>
      <c r="AP7" s="92">
        <v>14</v>
      </c>
      <c r="AQ7" s="93"/>
      <c r="AR7" s="94"/>
      <c r="AS7" s="92">
        <v>15</v>
      </c>
      <c r="AT7" s="93"/>
      <c r="AU7" s="94"/>
      <c r="AV7" s="93">
        <v>16</v>
      </c>
      <c r="AW7" s="93"/>
      <c r="AX7" s="94"/>
      <c r="AY7" s="92">
        <v>17</v>
      </c>
      <c r="AZ7" s="93"/>
      <c r="BA7" s="94"/>
      <c r="BB7" s="92">
        <v>18</v>
      </c>
      <c r="BC7" s="93"/>
      <c r="BD7" s="94"/>
      <c r="BE7" s="92">
        <v>19</v>
      </c>
      <c r="BF7" s="93"/>
      <c r="BG7" s="94"/>
      <c r="BH7" s="92">
        <v>20</v>
      </c>
      <c r="BI7" s="93"/>
      <c r="BJ7" s="94"/>
      <c r="BK7" s="93">
        <v>50</v>
      </c>
      <c r="BL7" s="93"/>
      <c r="BM7" s="94"/>
      <c r="BN7" s="92">
        <v>60</v>
      </c>
      <c r="BO7" s="93"/>
      <c r="BP7" s="94"/>
      <c r="BQ7" s="92">
        <v>99</v>
      </c>
      <c r="BR7" s="93"/>
      <c r="BS7" s="93"/>
      <c r="BT7" s="95" t="s">
        <v>129</v>
      </c>
      <c r="BU7" s="97" t="s">
        <v>130</v>
      </c>
      <c r="BV7" s="98"/>
      <c r="BW7" s="99"/>
    </row>
    <row r="8" spans="1:75" s="23" customFormat="1" ht="30" customHeight="1">
      <c r="A8" s="83"/>
      <c r="B8" s="113"/>
      <c r="C8" s="98" t="s">
        <v>67</v>
      </c>
      <c r="D8" s="98"/>
      <c r="E8" s="103"/>
      <c r="F8" s="104" t="s">
        <v>68</v>
      </c>
      <c r="G8" s="103"/>
      <c r="H8" s="105"/>
      <c r="I8" s="110" t="s">
        <v>69</v>
      </c>
      <c r="J8" s="111"/>
      <c r="K8" s="108"/>
      <c r="L8" s="106" t="s">
        <v>70</v>
      </c>
      <c r="M8" s="107"/>
      <c r="N8" s="108"/>
      <c r="O8" s="106" t="s">
        <v>71</v>
      </c>
      <c r="P8" s="107"/>
      <c r="Q8" s="108"/>
      <c r="R8" s="98" t="s">
        <v>133</v>
      </c>
      <c r="S8" s="98"/>
      <c r="T8" s="103"/>
      <c r="U8" s="104" t="s">
        <v>112</v>
      </c>
      <c r="V8" s="103"/>
      <c r="W8" s="105"/>
      <c r="X8" s="110" t="s">
        <v>113</v>
      </c>
      <c r="Y8" s="111"/>
      <c r="Z8" s="108"/>
      <c r="AA8" s="106" t="s">
        <v>114</v>
      </c>
      <c r="AB8" s="107"/>
      <c r="AC8" s="108"/>
      <c r="AD8" s="106" t="s">
        <v>115</v>
      </c>
      <c r="AE8" s="107"/>
      <c r="AF8" s="108"/>
      <c r="AG8" s="98" t="s">
        <v>116</v>
      </c>
      <c r="AH8" s="98"/>
      <c r="AI8" s="103"/>
      <c r="AJ8" s="104" t="s">
        <v>117</v>
      </c>
      <c r="AK8" s="103"/>
      <c r="AL8" s="105"/>
      <c r="AM8" s="110" t="s">
        <v>118</v>
      </c>
      <c r="AN8" s="111"/>
      <c r="AO8" s="108"/>
      <c r="AP8" s="106" t="s">
        <v>119</v>
      </c>
      <c r="AQ8" s="107"/>
      <c r="AR8" s="108"/>
      <c r="AS8" s="106" t="s">
        <v>120</v>
      </c>
      <c r="AT8" s="107"/>
      <c r="AU8" s="108"/>
      <c r="AV8" s="114" t="s">
        <v>121</v>
      </c>
      <c r="AW8" s="103"/>
      <c r="AX8" s="115"/>
      <c r="AY8" s="114" t="s">
        <v>122</v>
      </c>
      <c r="AZ8" s="103"/>
      <c r="BA8" s="105"/>
      <c r="BB8" s="110" t="s">
        <v>123</v>
      </c>
      <c r="BC8" s="111"/>
      <c r="BD8" s="108"/>
      <c r="BE8" s="106" t="s">
        <v>124</v>
      </c>
      <c r="BF8" s="107"/>
      <c r="BG8" s="108"/>
      <c r="BH8" s="106" t="s">
        <v>125</v>
      </c>
      <c r="BI8" s="107"/>
      <c r="BJ8" s="108"/>
      <c r="BK8" s="98" t="s">
        <v>126</v>
      </c>
      <c r="BL8" s="98"/>
      <c r="BM8" s="103"/>
      <c r="BN8" s="104" t="s">
        <v>127</v>
      </c>
      <c r="BO8" s="103"/>
      <c r="BP8" s="105"/>
      <c r="BQ8" s="110" t="s">
        <v>128</v>
      </c>
      <c r="BR8" s="111"/>
      <c r="BS8" s="107"/>
      <c r="BT8" s="96"/>
      <c r="BU8" s="100"/>
      <c r="BV8" s="101"/>
      <c r="BW8" s="102"/>
    </row>
    <row r="9" spans="1:75" s="23" customFormat="1" ht="11.25" customHeight="1">
      <c r="A9" s="83"/>
      <c r="B9" s="60"/>
      <c r="C9" s="90" t="s">
        <v>4</v>
      </c>
      <c r="D9" s="91"/>
      <c r="E9" s="61" t="s">
        <v>5</v>
      </c>
      <c r="F9" s="90" t="s">
        <v>4</v>
      </c>
      <c r="G9" s="91"/>
      <c r="H9" s="68" t="s">
        <v>5</v>
      </c>
      <c r="I9" s="90" t="s">
        <v>4</v>
      </c>
      <c r="J9" s="91"/>
      <c r="K9" s="24" t="s">
        <v>5</v>
      </c>
      <c r="L9" s="90" t="s">
        <v>4</v>
      </c>
      <c r="M9" s="91"/>
      <c r="N9" s="24" t="s">
        <v>5</v>
      </c>
      <c r="O9" s="90" t="s">
        <v>4</v>
      </c>
      <c r="P9" s="91"/>
      <c r="Q9" s="24" t="s">
        <v>5</v>
      </c>
      <c r="R9" s="109" t="s">
        <v>4</v>
      </c>
      <c r="S9" s="91"/>
      <c r="T9" s="61" t="s">
        <v>5</v>
      </c>
      <c r="U9" s="90" t="s">
        <v>4</v>
      </c>
      <c r="V9" s="91"/>
      <c r="W9" s="68" t="s">
        <v>5</v>
      </c>
      <c r="X9" s="90" t="s">
        <v>4</v>
      </c>
      <c r="Y9" s="91"/>
      <c r="Z9" s="24" t="s">
        <v>5</v>
      </c>
      <c r="AA9" s="90" t="s">
        <v>4</v>
      </c>
      <c r="AB9" s="91"/>
      <c r="AC9" s="24" t="s">
        <v>5</v>
      </c>
      <c r="AD9" s="90" t="s">
        <v>4</v>
      </c>
      <c r="AE9" s="91"/>
      <c r="AF9" s="24" t="s">
        <v>5</v>
      </c>
      <c r="AG9" s="109" t="s">
        <v>4</v>
      </c>
      <c r="AH9" s="91"/>
      <c r="AI9" s="61" t="s">
        <v>5</v>
      </c>
      <c r="AJ9" s="90" t="s">
        <v>4</v>
      </c>
      <c r="AK9" s="91"/>
      <c r="AL9" s="85" t="s">
        <v>5</v>
      </c>
      <c r="AM9" s="90" t="s">
        <v>4</v>
      </c>
      <c r="AN9" s="91"/>
      <c r="AO9" s="24" t="s">
        <v>5</v>
      </c>
      <c r="AP9" s="90" t="s">
        <v>4</v>
      </c>
      <c r="AQ9" s="91"/>
      <c r="AR9" s="24" t="s">
        <v>5</v>
      </c>
      <c r="AS9" s="90" t="s">
        <v>4</v>
      </c>
      <c r="AT9" s="91"/>
      <c r="AU9" s="24" t="s">
        <v>5</v>
      </c>
      <c r="AV9" s="109" t="s">
        <v>4</v>
      </c>
      <c r="AW9" s="91"/>
      <c r="AX9" s="61" t="s">
        <v>5</v>
      </c>
      <c r="AY9" s="90" t="s">
        <v>4</v>
      </c>
      <c r="AZ9" s="91"/>
      <c r="BA9" s="68" t="s">
        <v>5</v>
      </c>
      <c r="BB9" s="90" t="s">
        <v>4</v>
      </c>
      <c r="BC9" s="91"/>
      <c r="BD9" s="24" t="s">
        <v>5</v>
      </c>
      <c r="BE9" s="90" t="s">
        <v>4</v>
      </c>
      <c r="BF9" s="91"/>
      <c r="BG9" s="24" t="s">
        <v>5</v>
      </c>
      <c r="BH9" s="90" t="s">
        <v>4</v>
      </c>
      <c r="BI9" s="91"/>
      <c r="BJ9" s="24" t="s">
        <v>5</v>
      </c>
      <c r="BK9" s="109" t="s">
        <v>4</v>
      </c>
      <c r="BL9" s="91"/>
      <c r="BM9" s="61" t="s">
        <v>5</v>
      </c>
      <c r="BN9" s="90" t="s">
        <v>4</v>
      </c>
      <c r="BO9" s="91"/>
      <c r="BP9" s="68" t="s">
        <v>5</v>
      </c>
      <c r="BQ9" s="90" t="s">
        <v>4</v>
      </c>
      <c r="BR9" s="91"/>
      <c r="BS9" s="24" t="s">
        <v>5</v>
      </c>
      <c r="BT9" s="75" t="s">
        <v>4</v>
      </c>
      <c r="BU9" s="90" t="s">
        <v>4</v>
      </c>
      <c r="BV9" s="91"/>
      <c r="BW9" s="24" t="s">
        <v>5</v>
      </c>
    </row>
    <row r="10" spans="1:75" s="23" customFormat="1" ht="39" customHeight="1">
      <c r="A10" s="84"/>
      <c r="B10" s="60"/>
      <c r="C10" s="62"/>
      <c r="D10" s="66" t="s">
        <v>72</v>
      </c>
      <c r="E10" s="64"/>
      <c r="F10" s="65"/>
      <c r="G10" s="66" t="s">
        <v>72</v>
      </c>
      <c r="H10" s="67"/>
      <c r="I10" s="65"/>
      <c r="J10" s="69" t="s">
        <v>72</v>
      </c>
      <c r="K10" s="64"/>
      <c r="L10" s="63"/>
      <c r="M10" s="69" t="s">
        <v>72</v>
      </c>
      <c r="N10" s="64"/>
      <c r="O10" s="65"/>
      <c r="P10" s="69" t="s">
        <v>72</v>
      </c>
      <c r="Q10" s="64"/>
      <c r="R10" s="62"/>
      <c r="S10" s="66" t="s">
        <v>72</v>
      </c>
      <c r="T10" s="64"/>
      <c r="U10" s="65"/>
      <c r="V10" s="66" t="s">
        <v>72</v>
      </c>
      <c r="W10" s="67"/>
      <c r="X10" s="65"/>
      <c r="Y10" s="69" t="s">
        <v>72</v>
      </c>
      <c r="Z10" s="64"/>
      <c r="AA10" s="65"/>
      <c r="AB10" s="69" t="s">
        <v>72</v>
      </c>
      <c r="AC10" s="64"/>
      <c r="AD10" s="65"/>
      <c r="AE10" s="69" t="s">
        <v>72</v>
      </c>
      <c r="AF10" s="64"/>
      <c r="AG10" s="62"/>
      <c r="AH10" s="66" t="s">
        <v>72</v>
      </c>
      <c r="AI10" s="64"/>
      <c r="AJ10" s="65"/>
      <c r="AK10" s="66" t="s">
        <v>72</v>
      </c>
      <c r="AL10" s="67"/>
      <c r="AM10" s="65"/>
      <c r="AN10" s="69" t="s">
        <v>72</v>
      </c>
      <c r="AO10" s="64"/>
      <c r="AP10" s="63"/>
      <c r="AQ10" s="69" t="s">
        <v>72</v>
      </c>
      <c r="AR10" s="64"/>
      <c r="AS10" s="65"/>
      <c r="AT10" s="69" t="s">
        <v>72</v>
      </c>
      <c r="AU10" s="64"/>
      <c r="AV10" s="62"/>
      <c r="AW10" s="66" t="s">
        <v>72</v>
      </c>
      <c r="AX10" s="64"/>
      <c r="AY10" s="65"/>
      <c r="AZ10" s="66" t="s">
        <v>72</v>
      </c>
      <c r="BA10" s="67"/>
      <c r="BB10" s="65"/>
      <c r="BC10" s="69" t="s">
        <v>72</v>
      </c>
      <c r="BD10" s="64"/>
      <c r="BE10" s="63"/>
      <c r="BF10" s="69" t="s">
        <v>72</v>
      </c>
      <c r="BG10" s="64"/>
      <c r="BH10" s="65"/>
      <c r="BI10" s="69" t="s">
        <v>72</v>
      </c>
      <c r="BJ10" s="64"/>
      <c r="BK10" s="62"/>
      <c r="BL10" s="66" t="s">
        <v>72</v>
      </c>
      <c r="BM10" s="64"/>
      <c r="BN10" s="65"/>
      <c r="BO10" s="66" t="s">
        <v>72</v>
      </c>
      <c r="BP10" s="67"/>
      <c r="BQ10" s="65"/>
      <c r="BR10" s="69" t="s">
        <v>72</v>
      </c>
      <c r="BS10" s="64"/>
      <c r="BT10" s="63"/>
      <c r="BU10" s="65"/>
      <c r="BV10" s="69" t="s">
        <v>72</v>
      </c>
      <c r="BW10" s="64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70"/>
      <c r="L11" s="27"/>
      <c r="M11" s="27"/>
      <c r="N11" s="70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70"/>
      <c r="AA11" s="27"/>
      <c r="AB11" s="27"/>
      <c r="AC11" s="7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70"/>
      <c r="AP11" s="27"/>
      <c r="AQ11" s="27"/>
      <c r="AR11" s="70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70"/>
      <c r="BE11" s="27"/>
      <c r="BF11" s="27"/>
      <c r="BG11" s="70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70"/>
      <c r="BT11" s="27"/>
      <c r="BU11" s="27"/>
      <c r="BV11" s="27"/>
      <c r="BW11" s="27"/>
    </row>
    <row r="12" spans="1:75" s="2" customFormat="1" ht="11.25" customHeight="1">
      <c r="A12" s="25"/>
      <c r="B12" s="58" t="s">
        <v>73</v>
      </c>
      <c r="C12" s="27"/>
      <c r="D12" s="27"/>
      <c r="E12" s="27"/>
      <c r="F12" s="27"/>
      <c r="G12" s="27"/>
      <c r="H12" s="27"/>
      <c r="I12" s="27"/>
      <c r="J12" s="27"/>
      <c r="K12" s="70"/>
      <c r="L12" s="27"/>
      <c r="M12" s="27"/>
      <c r="N12" s="70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70"/>
      <c r="AA12" s="27"/>
      <c r="AB12" s="27"/>
      <c r="AC12" s="70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70"/>
      <c r="AP12" s="27"/>
      <c r="AQ12" s="27"/>
      <c r="AR12" s="70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70"/>
      <c r="BE12" s="27"/>
      <c r="BF12" s="27"/>
      <c r="BG12" s="70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70"/>
      <c r="BT12" s="29">
        <v>0</v>
      </c>
      <c r="BU12" s="27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70"/>
      <c r="L13" s="27"/>
      <c r="M13" s="27"/>
      <c r="N13" s="70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70"/>
      <c r="AA13" s="27"/>
      <c r="AB13" s="27"/>
      <c r="AC13" s="70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70"/>
      <c r="AP13" s="27"/>
      <c r="AQ13" s="27"/>
      <c r="AR13" s="70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70"/>
      <c r="BE13" s="27"/>
      <c r="BF13" s="27"/>
      <c r="BG13" s="70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70"/>
      <c r="BT13" s="27"/>
      <c r="BU13" s="27"/>
      <c r="BV13" s="27"/>
      <c r="BW13" s="27"/>
    </row>
    <row r="14" spans="1:75" ht="12.75">
      <c r="A14" s="50"/>
      <c r="B14" s="48" t="s">
        <v>74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75</v>
      </c>
      <c r="C15" s="29">
        <v>236830347.5</v>
      </c>
      <c r="D15" s="29">
        <v>0</v>
      </c>
      <c r="E15" s="29">
        <v>243906994.04</v>
      </c>
      <c r="F15" s="29">
        <v>2417590</v>
      </c>
      <c r="G15" s="29">
        <v>0</v>
      </c>
      <c r="H15" s="29">
        <v>2494866.79</v>
      </c>
      <c r="I15" s="29">
        <v>106338850</v>
      </c>
      <c r="J15" s="29">
        <v>0</v>
      </c>
      <c r="K15" s="29">
        <v>113061705.86</v>
      </c>
      <c r="L15" s="29">
        <v>102158630</v>
      </c>
      <c r="M15" s="29">
        <v>0</v>
      </c>
      <c r="N15" s="29">
        <v>105601838.59</v>
      </c>
      <c r="O15" s="29">
        <v>28056300</v>
      </c>
      <c r="P15" s="29">
        <v>0</v>
      </c>
      <c r="Q15" s="29">
        <v>29135314.69</v>
      </c>
      <c r="R15" s="29">
        <v>2122870</v>
      </c>
      <c r="S15" s="29">
        <v>0</v>
      </c>
      <c r="T15" s="29">
        <v>2225910.63</v>
      </c>
      <c r="U15" s="29">
        <v>602990</v>
      </c>
      <c r="V15" s="29">
        <v>0</v>
      </c>
      <c r="W15" s="29">
        <v>629736.76</v>
      </c>
      <c r="X15" s="29">
        <v>16398060</v>
      </c>
      <c r="Y15" s="29">
        <v>0</v>
      </c>
      <c r="Z15" s="29">
        <v>17057222.35</v>
      </c>
      <c r="AA15" s="29">
        <v>4856500</v>
      </c>
      <c r="AB15" s="29">
        <v>0</v>
      </c>
      <c r="AC15" s="29">
        <v>5032597.91</v>
      </c>
      <c r="AD15" s="29">
        <v>11704080</v>
      </c>
      <c r="AE15" s="29">
        <v>0</v>
      </c>
      <c r="AF15" s="29">
        <v>12158557.28</v>
      </c>
      <c r="AG15" s="29">
        <v>1308170</v>
      </c>
      <c r="AH15" s="29">
        <v>0</v>
      </c>
      <c r="AI15" s="29">
        <v>1354276.82</v>
      </c>
      <c r="AJ15" s="29">
        <v>82681150</v>
      </c>
      <c r="AK15" s="29">
        <v>0</v>
      </c>
      <c r="AL15" s="29">
        <v>86219602.65</v>
      </c>
      <c r="AM15" s="29">
        <v>0</v>
      </c>
      <c r="AN15" s="29">
        <v>0</v>
      </c>
      <c r="AO15" s="29">
        <v>0</v>
      </c>
      <c r="AP15" s="29">
        <v>6823320</v>
      </c>
      <c r="AQ15" s="29">
        <v>0</v>
      </c>
      <c r="AR15" s="29">
        <v>7096650.78</v>
      </c>
      <c r="AS15" s="29">
        <v>8695070</v>
      </c>
      <c r="AT15" s="29">
        <v>0</v>
      </c>
      <c r="AU15" s="29">
        <v>9004882.04</v>
      </c>
      <c r="AV15" s="29">
        <v>127880</v>
      </c>
      <c r="AW15" s="29">
        <v>0</v>
      </c>
      <c r="AX15" s="29">
        <v>137129.92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957470</v>
      </c>
      <c r="BF15" s="29">
        <v>0</v>
      </c>
      <c r="BG15" s="29">
        <v>988085.78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612079277.5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636105372.8899999</v>
      </c>
    </row>
    <row r="16" spans="1:75" ht="15">
      <c r="A16" s="26">
        <f>A15+1</f>
        <v>102</v>
      </c>
      <c r="B16" s="28" t="s">
        <v>76</v>
      </c>
      <c r="C16" s="29">
        <v>18130040</v>
      </c>
      <c r="D16" s="29">
        <v>0</v>
      </c>
      <c r="E16" s="29">
        <v>26004642.64</v>
      </c>
      <c r="F16" s="29">
        <v>203070</v>
      </c>
      <c r="G16" s="29">
        <v>0</v>
      </c>
      <c r="H16" s="29">
        <v>227185.34</v>
      </c>
      <c r="I16" s="29">
        <v>9665660</v>
      </c>
      <c r="J16" s="29">
        <v>0</v>
      </c>
      <c r="K16" s="29">
        <v>10865989.72</v>
      </c>
      <c r="L16" s="29">
        <v>8033350</v>
      </c>
      <c r="M16" s="29">
        <v>0</v>
      </c>
      <c r="N16" s="29">
        <v>9060560.52</v>
      </c>
      <c r="O16" s="29">
        <v>1160220</v>
      </c>
      <c r="P16" s="29">
        <v>0</v>
      </c>
      <c r="Q16" s="29">
        <v>1343364.63</v>
      </c>
      <c r="R16" s="29">
        <v>175650</v>
      </c>
      <c r="S16" s="29">
        <v>0</v>
      </c>
      <c r="T16" s="29">
        <v>198494.45</v>
      </c>
      <c r="U16" s="29">
        <v>46270</v>
      </c>
      <c r="V16" s="29">
        <v>0</v>
      </c>
      <c r="W16" s="29">
        <v>52854.14</v>
      </c>
      <c r="X16" s="29">
        <v>2659890</v>
      </c>
      <c r="Y16" s="29">
        <v>0</v>
      </c>
      <c r="Z16" s="29">
        <v>3756032.58</v>
      </c>
      <c r="AA16" s="29">
        <v>408970</v>
      </c>
      <c r="AB16" s="29">
        <v>0</v>
      </c>
      <c r="AC16" s="29">
        <v>461609.8</v>
      </c>
      <c r="AD16" s="29">
        <v>1026720</v>
      </c>
      <c r="AE16" s="29">
        <v>0</v>
      </c>
      <c r="AF16" s="29">
        <v>1150153.98</v>
      </c>
      <c r="AG16" s="29">
        <v>116370</v>
      </c>
      <c r="AH16" s="29">
        <v>0</v>
      </c>
      <c r="AI16" s="29">
        <v>129910</v>
      </c>
      <c r="AJ16" s="29">
        <v>3209190</v>
      </c>
      <c r="AK16" s="29">
        <v>0</v>
      </c>
      <c r="AL16" s="29">
        <v>3635732.57</v>
      </c>
      <c r="AM16" s="29">
        <v>0</v>
      </c>
      <c r="AN16" s="29">
        <v>0</v>
      </c>
      <c r="AO16" s="29">
        <v>0</v>
      </c>
      <c r="AP16" s="29">
        <v>567960</v>
      </c>
      <c r="AQ16" s="29">
        <v>0</v>
      </c>
      <c r="AR16" s="29">
        <v>640403.7</v>
      </c>
      <c r="AS16" s="29">
        <v>701950</v>
      </c>
      <c r="AT16" s="29">
        <v>0</v>
      </c>
      <c r="AU16" s="29">
        <v>794476.74</v>
      </c>
      <c r="AV16" s="29">
        <v>9240</v>
      </c>
      <c r="AW16" s="29">
        <v>0</v>
      </c>
      <c r="AX16" s="29">
        <v>10297.16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80260</v>
      </c>
      <c r="BF16" s="29">
        <v>0</v>
      </c>
      <c r="BG16" s="29">
        <v>89860.51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46194810</v>
      </c>
      <c r="BV16" s="30">
        <f t="shared" si="0"/>
        <v>0</v>
      </c>
      <c r="BW16" s="30">
        <f t="shared" si="0"/>
        <v>58421568.48</v>
      </c>
    </row>
    <row r="17" spans="1:75" ht="15">
      <c r="A17" s="26">
        <f aca="true" t="shared" si="2" ref="A17:A24">A16+1</f>
        <v>103</v>
      </c>
      <c r="B17" s="28" t="s">
        <v>77</v>
      </c>
      <c r="C17" s="29">
        <v>86677910</v>
      </c>
      <c r="D17" s="29">
        <v>0</v>
      </c>
      <c r="E17" s="29">
        <v>141858413.2</v>
      </c>
      <c r="F17" s="29">
        <v>0</v>
      </c>
      <c r="G17" s="29">
        <v>0</v>
      </c>
      <c r="H17" s="29">
        <v>1653719.43</v>
      </c>
      <c r="I17" s="29">
        <v>43683480</v>
      </c>
      <c r="J17" s="29">
        <v>0</v>
      </c>
      <c r="K17" s="29">
        <v>87707856.25</v>
      </c>
      <c r="L17" s="29">
        <v>116949900</v>
      </c>
      <c r="M17" s="29">
        <v>0</v>
      </c>
      <c r="N17" s="29">
        <v>217113732.39</v>
      </c>
      <c r="O17" s="29">
        <v>38365110</v>
      </c>
      <c r="P17" s="29">
        <v>0</v>
      </c>
      <c r="Q17" s="29">
        <v>62279782.1</v>
      </c>
      <c r="R17" s="29">
        <v>16580850</v>
      </c>
      <c r="S17" s="29">
        <v>0</v>
      </c>
      <c r="T17" s="29">
        <v>24374348.09</v>
      </c>
      <c r="U17" s="29">
        <v>1573020</v>
      </c>
      <c r="V17" s="29">
        <v>0</v>
      </c>
      <c r="W17" s="29">
        <v>2327455.47</v>
      </c>
      <c r="X17" s="29">
        <v>49009360</v>
      </c>
      <c r="Y17" s="29">
        <v>0</v>
      </c>
      <c r="Z17" s="29">
        <v>82914493.52</v>
      </c>
      <c r="AA17" s="29">
        <v>341825480</v>
      </c>
      <c r="AB17" s="29">
        <v>0</v>
      </c>
      <c r="AC17" s="29">
        <v>421853175.79</v>
      </c>
      <c r="AD17" s="29">
        <v>905406650</v>
      </c>
      <c r="AE17" s="29">
        <v>0</v>
      </c>
      <c r="AF17" s="29">
        <v>1020970260.32</v>
      </c>
      <c r="AG17" s="29">
        <v>1652460</v>
      </c>
      <c r="AH17" s="29">
        <v>0</v>
      </c>
      <c r="AI17" s="29">
        <v>2279436.62</v>
      </c>
      <c r="AJ17" s="29">
        <v>305737630</v>
      </c>
      <c r="AK17" s="29">
        <v>0</v>
      </c>
      <c r="AL17" s="29">
        <v>436776550.15</v>
      </c>
      <c r="AM17" s="29">
        <v>1719100</v>
      </c>
      <c r="AN17" s="29">
        <v>0</v>
      </c>
      <c r="AO17" s="29">
        <v>2492344.29</v>
      </c>
      <c r="AP17" s="29">
        <v>8089769.63</v>
      </c>
      <c r="AQ17" s="29">
        <v>0</v>
      </c>
      <c r="AR17" s="29">
        <v>11207727.02</v>
      </c>
      <c r="AS17" s="29">
        <v>11759070</v>
      </c>
      <c r="AT17" s="29">
        <v>0</v>
      </c>
      <c r="AU17" s="29">
        <v>13309433.7</v>
      </c>
      <c r="AV17" s="29">
        <v>309050</v>
      </c>
      <c r="AW17" s="29">
        <v>0</v>
      </c>
      <c r="AX17" s="29">
        <v>358829.07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6711420</v>
      </c>
      <c r="BF17" s="29">
        <v>0</v>
      </c>
      <c r="BG17" s="29">
        <v>7045910.86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1936050259.63</v>
      </c>
      <c r="BV17" s="30">
        <f t="shared" si="0"/>
        <v>0</v>
      </c>
      <c r="BW17" s="30">
        <f t="shared" si="0"/>
        <v>2536523468.27</v>
      </c>
    </row>
    <row r="18" spans="1:75" ht="15">
      <c r="A18" s="26">
        <f t="shared" si="2"/>
        <v>104</v>
      </c>
      <c r="B18" s="28" t="s">
        <v>23</v>
      </c>
      <c r="C18" s="29">
        <v>8289310</v>
      </c>
      <c r="D18" s="29">
        <v>0</v>
      </c>
      <c r="E18" s="29">
        <v>17759623.01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35310970</v>
      </c>
      <c r="M18" s="29">
        <v>0</v>
      </c>
      <c r="N18" s="29">
        <v>45645922.77</v>
      </c>
      <c r="O18" s="29">
        <v>16359300</v>
      </c>
      <c r="P18" s="29">
        <v>0</v>
      </c>
      <c r="Q18" s="29">
        <v>30060330.06</v>
      </c>
      <c r="R18" s="29">
        <v>4883450</v>
      </c>
      <c r="S18" s="29">
        <v>0</v>
      </c>
      <c r="T18" s="29">
        <v>7005884.31</v>
      </c>
      <c r="U18" s="29">
        <v>0</v>
      </c>
      <c r="V18" s="29">
        <v>0</v>
      </c>
      <c r="W18" s="29">
        <v>14441.3</v>
      </c>
      <c r="X18" s="29">
        <v>35728170</v>
      </c>
      <c r="Y18" s="29">
        <v>0</v>
      </c>
      <c r="Z18" s="29">
        <v>56226792.92</v>
      </c>
      <c r="AA18" s="29">
        <v>3136000</v>
      </c>
      <c r="AB18" s="29">
        <v>0</v>
      </c>
      <c r="AC18" s="29">
        <v>3854178.83</v>
      </c>
      <c r="AD18" s="29">
        <v>1155000</v>
      </c>
      <c r="AE18" s="29">
        <v>0</v>
      </c>
      <c r="AF18" s="29">
        <v>1785248.7</v>
      </c>
      <c r="AG18" s="29">
        <v>0</v>
      </c>
      <c r="AH18" s="29">
        <v>0</v>
      </c>
      <c r="AI18" s="29">
        <v>442498.78</v>
      </c>
      <c r="AJ18" s="29">
        <v>56767730</v>
      </c>
      <c r="AK18" s="29">
        <v>0</v>
      </c>
      <c r="AL18" s="29">
        <v>108692403.26</v>
      </c>
      <c r="AM18" s="29">
        <v>0</v>
      </c>
      <c r="AN18" s="29">
        <v>0</v>
      </c>
      <c r="AO18" s="29">
        <v>59999.95</v>
      </c>
      <c r="AP18" s="29">
        <v>7444932.8</v>
      </c>
      <c r="AQ18" s="29">
        <v>0</v>
      </c>
      <c r="AR18" s="29">
        <v>14346897.26</v>
      </c>
      <c r="AS18" s="29">
        <v>2790510</v>
      </c>
      <c r="AT18" s="29">
        <v>0</v>
      </c>
      <c r="AU18" s="29">
        <v>4488679.67</v>
      </c>
      <c r="AV18" s="29">
        <v>10000</v>
      </c>
      <c r="AW18" s="29">
        <v>0</v>
      </c>
      <c r="AX18" s="29">
        <v>10000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1385000</v>
      </c>
      <c r="BF18" s="29">
        <v>0</v>
      </c>
      <c r="BG18" s="29">
        <v>1389650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173260372.8</v>
      </c>
      <c r="BV18" s="30">
        <f t="shared" si="0"/>
        <v>0</v>
      </c>
      <c r="BW18" s="30">
        <f t="shared" si="0"/>
        <v>291782550.82</v>
      </c>
    </row>
    <row r="19" spans="1:75" ht="15">
      <c r="A19" s="26">
        <f t="shared" si="2"/>
        <v>105</v>
      </c>
      <c r="B19" s="28" t="s">
        <v>78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80</v>
      </c>
      <c r="C21" s="29">
        <v>14621400</v>
      </c>
      <c r="D21" s="29">
        <v>0</v>
      </c>
      <c r="E21" s="29">
        <v>14956221.51</v>
      </c>
      <c r="F21" s="29">
        <v>165540</v>
      </c>
      <c r="G21" s="29">
        <v>0</v>
      </c>
      <c r="H21" s="29">
        <v>165540</v>
      </c>
      <c r="I21" s="29">
        <v>652880</v>
      </c>
      <c r="J21" s="29">
        <v>0</v>
      </c>
      <c r="K21" s="29">
        <v>652880</v>
      </c>
      <c r="L21" s="29">
        <v>8995370</v>
      </c>
      <c r="M21" s="29">
        <v>0</v>
      </c>
      <c r="N21" s="29">
        <v>8995370</v>
      </c>
      <c r="O21" s="29">
        <v>8405420</v>
      </c>
      <c r="P21" s="29">
        <v>0</v>
      </c>
      <c r="Q21" s="29">
        <v>8405420</v>
      </c>
      <c r="R21" s="29">
        <v>1552430</v>
      </c>
      <c r="S21" s="29">
        <v>0</v>
      </c>
      <c r="T21" s="29">
        <v>1552430</v>
      </c>
      <c r="U21" s="29">
        <v>0</v>
      </c>
      <c r="V21" s="29">
        <v>0</v>
      </c>
      <c r="W21" s="29">
        <v>0</v>
      </c>
      <c r="X21" s="29">
        <v>7005850</v>
      </c>
      <c r="Y21" s="29">
        <v>0</v>
      </c>
      <c r="Z21" s="29">
        <v>7135314</v>
      </c>
      <c r="AA21" s="29">
        <v>6577540</v>
      </c>
      <c r="AB21" s="29">
        <v>0</v>
      </c>
      <c r="AC21" s="29">
        <v>6577540</v>
      </c>
      <c r="AD21" s="29">
        <v>68225160</v>
      </c>
      <c r="AE21" s="29">
        <v>0</v>
      </c>
      <c r="AF21" s="29">
        <v>68390484.98</v>
      </c>
      <c r="AG21" s="29">
        <v>34060</v>
      </c>
      <c r="AH21" s="29">
        <v>0</v>
      </c>
      <c r="AI21" s="29">
        <v>34060</v>
      </c>
      <c r="AJ21" s="29">
        <v>4712990</v>
      </c>
      <c r="AK21" s="29">
        <v>0</v>
      </c>
      <c r="AL21" s="29">
        <v>4712990</v>
      </c>
      <c r="AM21" s="29">
        <v>0</v>
      </c>
      <c r="AN21" s="29">
        <v>0</v>
      </c>
      <c r="AO21" s="29">
        <v>0</v>
      </c>
      <c r="AP21" s="29">
        <v>169450</v>
      </c>
      <c r="AQ21" s="29">
        <v>0</v>
      </c>
      <c r="AR21" s="29">
        <v>169450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121118090</v>
      </c>
      <c r="BV21" s="30">
        <f t="shared" si="0"/>
        <v>0</v>
      </c>
      <c r="BW21" s="30">
        <f t="shared" si="0"/>
        <v>121747700.49000001</v>
      </c>
    </row>
    <row r="22" spans="1:75" ht="15">
      <c r="A22" s="26">
        <f t="shared" si="2"/>
        <v>108</v>
      </c>
      <c r="B22" s="28" t="s">
        <v>81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82</v>
      </c>
      <c r="C23" s="29">
        <v>6772400</v>
      </c>
      <c r="D23" s="29">
        <v>0</v>
      </c>
      <c r="E23" s="29">
        <v>12658239.25</v>
      </c>
      <c r="F23" s="29">
        <v>0</v>
      </c>
      <c r="G23" s="29">
        <v>0</v>
      </c>
      <c r="H23" s="29">
        <v>0</v>
      </c>
      <c r="I23" s="29">
        <v>322500</v>
      </c>
      <c r="J23" s="29">
        <v>0</v>
      </c>
      <c r="K23" s="29">
        <v>1369243.23</v>
      </c>
      <c r="L23" s="29">
        <v>507350</v>
      </c>
      <c r="M23" s="29">
        <v>0</v>
      </c>
      <c r="N23" s="29">
        <v>1380662.19</v>
      </c>
      <c r="O23" s="29">
        <v>98100</v>
      </c>
      <c r="P23" s="29">
        <v>0</v>
      </c>
      <c r="Q23" s="29">
        <v>516009.79</v>
      </c>
      <c r="R23" s="29">
        <v>22000</v>
      </c>
      <c r="S23" s="29">
        <v>0</v>
      </c>
      <c r="T23" s="29">
        <v>22000</v>
      </c>
      <c r="U23" s="29">
        <v>0</v>
      </c>
      <c r="V23" s="29">
        <v>0</v>
      </c>
      <c r="W23" s="29">
        <v>0</v>
      </c>
      <c r="X23" s="29">
        <v>512500</v>
      </c>
      <c r="Y23" s="29">
        <v>0</v>
      </c>
      <c r="Z23" s="29">
        <v>953805.68</v>
      </c>
      <c r="AA23" s="29">
        <v>0</v>
      </c>
      <c r="AB23" s="29">
        <v>0</v>
      </c>
      <c r="AC23" s="29">
        <v>0</v>
      </c>
      <c r="AD23" s="29">
        <v>110000</v>
      </c>
      <c r="AE23" s="29">
        <v>0</v>
      </c>
      <c r="AF23" s="29">
        <v>110100</v>
      </c>
      <c r="AG23" s="29">
        <v>0</v>
      </c>
      <c r="AH23" s="29">
        <v>0</v>
      </c>
      <c r="AI23" s="29">
        <v>0</v>
      </c>
      <c r="AJ23" s="29">
        <v>228000</v>
      </c>
      <c r="AK23" s="29">
        <v>0</v>
      </c>
      <c r="AL23" s="29">
        <v>1343696.86</v>
      </c>
      <c r="AM23" s="29">
        <v>0</v>
      </c>
      <c r="AN23" s="29">
        <v>0</v>
      </c>
      <c r="AO23" s="29">
        <v>0</v>
      </c>
      <c r="AP23" s="29">
        <v>8000</v>
      </c>
      <c r="AQ23" s="29">
        <v>0</v>
      </c>
      <c r="AR23" s="29">
        <v>40146.44</v>
      </c>
      <c r="AS23" s="29">
        <v>6000</v>
      </c>
      <c r="AT23" s="29">
        <v>0</v>
      </c>
      <c r="AU23" s="29">
        <v>6244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8586850</v>
      </c>
      <c r="BV23" s="30">
        <f t="shared" si="0"/>
        <v>0</v>
      </c>
      <c r="BW23" s="30">
        <f t="shared" si="0"/>
        <v>18400147.44</v>
      </c>
    </row>
    <row r="24" spans="1:75" ht="15">
      <c r="A24" s="26">
        <f t="shared" si="2"/>
        <v>110</v>
      </c>
      <c r="B24" s="28" t="s">
        <v>83</v>
      </c>
      <c r="C24" s="29">
        <v>42641030</v>
      </c>
      <c r="D24" s="29">
        <v>25110390</v>
      </c>
      <c r="E24" s="29">
        <v>26044245.16</v>
      </c>
      <c r="F24" s="29">
        <v>0</v>
      </c>
      <c r="G24" s="29">
        <v>0</v>
      </c>
      <c r="H24" s="29">
        <v>0</v>
      </c>
      <c r="I24" s="29">
        <v>192560</v>
      </c>
      <c r="J24" s="29">
        <v>0</v>
      </c>
      <c r="K24" s="29">
        <v>225179.61</v>
      </c>
      <c r="L24" s="29">
        <v>17000</v>
      </c>
      <c r="M24" s="29">
        <v>0</v>
      </c>
      <c r="N24" s="29">
        <v>19752.57</v>
      </c>
      <c r="O24" s="29">
        <v>480000</v>
      </c>
      <c r="P24" s="29">
        <v>0</v>
      </c>
      <c r="Q24" s="29">
        <v>836610.09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50000</v>
      </c>
      <c r="Y24" s="29">
        <v>0</v>
      </c>
      <c r="Z24" s="29">
        <v>1026259.34</v>
      </c>
      <c r="AA24" s="29">
        <v>0</v>
      </c>
      <c r="AB24" s="29">
        <v>0</v>
      </c>
      <c r="AC24" s="29">
        <v>4999.66</v>
      </c>
      <c r="AD24" s="29">
        <v>270000</v>
      </c>
      <c r="AE24" s="29">
        <v>0</v>
      </c>
      <c r="AF24" s="29">
        <v>270000</v>
      </c>
      <c r="AG24" s="29">
        <v>10000</v>
      </c>
      <c r="AH24" s="29">
        <v>0</v>
      </c>
      <c r="AI24" s="29">
        <v>10000</v>
      </c>
      <c r="AJ24" s="29">
        <v>0</v>
      </c>
      <c r="AK24" s="29">
        <v>0</v>
      </c>
      <c r="AL24" s="29">
        <v>0</v>
      </c>
      <c r="AM24" s="29">
        <v>10000</v>
      </c>
      <c r="AN24" s="29">
        <v>0</v>
      </c>
      <c r="AO24" s="29">
        <v>10000</v>
      </c>
      <c r="AP24" s="29">
        <v>26016.29</v>
      </c>
      <c r="AQ24" s="29">
        <v>26016.29</v>
      </c>
      <c r="AR24" s="29">
        <v>284340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323839000</v>
      </c>
      <c r="BI24" s="29">
        <v>0</v>
      </c>
      <c r="BJ24" s="29">
        <v>15000000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367535606.29</v>
      </c>
      <c r="BV24" s="30">
        <f t="shared" si="0"/>
        <v>25136406.29</v>
      </c>
      <c r="BW24" s="30">
        <f t="shared" si="0"/>
        <v>43731386.43</v>
      </c>
    </row>
    <row r="25" spans="1:75" s="33" customFormat="1" ht="15.75" thickBot="1">
      <c r="A25" s="71">
        <v>100</v>
      </c>
      <c r="B25" s="31" t="s">
        <v>84</v>
      </c>
      <c r="C25" s="32">
        <f aca="true" t="shared" si="3" ref="C25:BN25">SUM(C15:C24)</f>
        <v>413962437.5</v>
      </c>
      <c r="D25" s="32">
        <f t="shared" si="3"/>
        <v>25110390</v>
      </c>
      <c r="E25" s="32">
        <f t="shared" si="3"/>
        <v>483188378.81</v>
      </c>
      <c r="F25" s="32">
        <f t="shared" si="3"/>
        <v>2786200</v>
      </c>
      <c r="G25" s="32">
        <f t="shared" si="3"/>
        <v>0</v>
      </c>
      <c r="H25" s="32">
        <f t="shared" si="3"/>
        <v>4541311.56</v>
      </c>
      <c r="I25" s="32">
        <f t="shared" si="3"/>
        <v>160855930</v>
      </c>
      <c r="J25" s="32">
        <f t="shared" si="3"/>
        <v>0</v>
      </c>
      <c r="K25" s="32">
        <f t="shared" si="3"/>
        <v>213882854.67</v>
      </c>
      <c r="L25" s="32">
        <f t="shared" si="3"/>
        <v>271972570</v>
      </c>
      <c r="M25" s="32">
        <f t="shared" si="3"/>
        <v>0</v>
      </c>
      <c r="N25" s="32">
        <f t="shared" si="3"/>
        <v>387817839.03</v>
      </c>
      <c r="O25" s="32">
        <f t="shared" si="3"/>
        <v>92924450</v>
      </c>
      <c r="P25" s="32">
        <f t="shared" si="3"/>
        <v>0</v>
      </c>
      <c r="Q25" s="32">
        <f t="shared" si="3"/>
        <v>132576831.36000001</v>
      </c>
      <c r="R25" s="32">
        <f t="shared" si="3"/>
        <v>25337250</v>
      </c>
      <c r="S25" s="32">
        <f t="shared" si="3"/>
        <v>0</v>
      </c>
      <c r="T25" s="32">
        <f t="shared" si="3"/>
        <v>35379067.480000004</v>
      </c>
      <c r="U25" s="32">
        <f t="shared" si="3"/>
        <v>2222280</v>
      </c>
      <c r="V25" s="32">
        <f t="shared" si="3"/>
        <v>0</v>
      </c>
      <c r="W25" s="32">
        <f t="shared" si="3"/>
        <v>3024487.67</v>
      </c>
      <c r="X25" s="32">
        <f t="shared" si="3"/>
        <v>111363830</v>
      </c>
      <c r="Y25" s="32">
        <f t="shared" si="3"/>
        <v>0</v>
      </c>
      <c r="Z25" s="32">
        <f t="shared" si="3"/>
        <v>169069920.39000002</v>
      </c>
      <c r="AA25" s="32">
        <f t="shared" si="3"/>
        <v>356804490</v>
      </c>
      <c r="AB25" s="32">
        <f t="shared" si="3"/>
        <v>0</v>
      </c>
      <c r="AC25" s="32">
        <f t="shared" si="3"/>
        <v>437784101.99</v>
      </c>
      <c r="AD25" s="32">
        <f t="shared" si="3"/>
        <v>987897610</v>
      </c>
      <c r="AE25" s="32">
        <f t="shared" si="3"/>
        <v>0</v>
      </c>
      <c r="AF25" s="32">
        <f t="shared" si="3"/>
        <v>1104834805.26</v>
      </c>
      <c r="AG25" s="32">
        <f t="shared" si="3"/>
        <v>3121060</v>
      </c>
      <c r="AH25" s="32">
        <f t="shared" si="3"/>
        <v>0</v>
      </c>
      <c r="AI25" s="32">
        <f t="shared" si="3"/>
        <v>4250182.220000001</v>
      </c>
      <c r="AJ25" s="32">
        <f t="shared" si="3"/>
        <v>453336690</v>
      </c>
      <c r="AK25" s="32">
        <f t="shared" si="3"/>
        <v>0</v>
      </c>
      <c r="AL25" s="32">
        <f t="shared" si="3"/>
        <v>641380975.49</v>
      </c>
      <c r="AM25" s="32">
        <f t="shared" si="3"/>
        <v>1729100</v>
      </c>
      <c r="AN25" s="32">
        <f t="shared" si="3"/>
        <v>0</v>
      </c>
      <c r="AO25" s="32">
        <f t="shared" si="3"/>
        <v>2562344.24</v>
      </c>
      <c r="AP25" s="32">
        <f t="shared" si="3"/>
        <v>23129448.72</v>
      </c>
      <c r="AQ25" s="32">
        <f t="shared" si="3"/>
        <v>26016.29</v>
      </c>
      <c r="AR25" s="32">
        <f t="shared" si="3"/>
        <v>33785615.2</v>
      </c>
      <c r="AS25" s="32">
        <f t="shared" si="3"/>
        <v>23952600</v>
      </c>
      <c r="AT25" s="32">
        <f t="shared" si="3"/>
        <v>0</v>
      </c>
      <c r="AU25" s="32">
        <f t="shared" si="3"/>
        <v>27603716.15</v>
      </c>
      <c r="AV25" s="32">
        <f t="shared" si="3"/>
        <v>456170</v>
      </c>
      <c r="AW25" s="32">
        <f t="shared" si="3"/>
        <v>0</v>
      </c>
      <c r="AX25" s="32">
        <f t="shared" si="3"/>
        <v>516256.15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9134150</v>
      </c>
      <c r="BF25" s="32">
        <f t="shared" si="3"/>
        <v>0</v>
      </c>
      <c r="BG25" s="32">
        <f t="shared" si="3"/>
        <v>9513507.15</v>
      </c>
      <c r="BH25" s="32">
        <f t="shared" si="3"/>
        <v>323839000</v>
      </c>
      <c r="BI25" s="32">
        <f t="shared" si="3"/>
        <v>0</v>
      </c>
      <c r="BJ25" s="32">
        <f t="shared" si="3"/>
        <v>15000000</v>
      </c>
      <c r="BK25" s="32">
        <f t="shared" si="3"/>
        <v>0</v>
      </c>
      <c r="BL25" s="32">
        <f t="shared" si="3"/>
        <v>0</v>
      </c>
      <c r="BM25" s="32">
        <f t="shared" si="3"/>
        <v>0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3264825266.2200003</v>
      </c>
      <c r="BV25" s="32">
        <f t="shared" si="4"/>
        <v>25136406.29</v>
      </c>
      <c r="BW25" s="32">
        <f t="shared" si="4"/>
        <v>3706712194.8199997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85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86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87</v>
      </c>
      <c r="C29" s="29">
        <v>268218927.93</v>
      </c>
      <c r="D29" s="29">
        <v>0</v>
      </c>
      <c r="E29" s="29">
        <v>269616575.37</v>
      </c>
      <c r="F29" s="29">
        <v>6284179.2</v>
      </c>
      <c r="G29" s="29">
        <v>0</v>
      </c>
      <c r="H29" s="29">
        <v>6284179.2</v>
      </c>
      <c r="I29" s="29">
        <v>9981005.42</v>
      </c>
      <c r="J29" s="29">
        <v>0</v>
      </c>
      <c r="K29" s="29">
        <v>10042851.85</v>
      </c>
      <c r="L29" s="29">
        <v>283744986.72</v>
      </c>
      <c r="M29" s="29">
        <v>0</v>
      </c>
      <c r="N29" s="29">
        <v>284806537.08</v>
      </c>
      <c r="O29" s="29">
        <v>73573635.43</v>
      </c>
      <c r="P29" s="29">
        <v>0</v>
      </c>
      <c r="Q29" s="29">
        <v>74086055.26</v>
      </c>
      <c r="R29" s="29">
        <v>34896976.23</v>
      </c>
      <c r="S29" s="29">
        <v>0</v>
      </c>
      <c r="T29" s="29">
        <v>50219766.43</v>
      </c>
      <c r="U29" s="29">
        <v>600000</v>
      </c>
      <c r="V29" s="29">
        <v>0</v>
      </c>
      <c r="W29" s="29">
        <v>600074.66</v>
      </c>
      <c r="X29" s="29">
        <v>288963318.05</v>
      </c>
      <c r="Y29" s="29">
        <v>0</v>
      </c>
      <c r="Z29" s="29">
        <v>290123108.47</v>
      </c>
      <c r="AA29" s="29">
        <v>102131700.11</v>
      </c>
      <c r="AB29" s="29">
        <v>0</v>
      </c>
      <c r="AC29" s="29">
        <v>102831767.94</v>
      </c>
      <c r="AD29" s="29">
        <v>1540483683.74</v>
      </c>
      <c r="AE29" s="29">
        <v>0</v>
      </c>
      <c r="AF29" s="29">
        <v>1547068656.63</v>
      </c>
      <c r="AG29" s="29">
        <v>6520520.97</v>
      </c>
      <c r="AH29" s="29">
        <v>0</v>
      </c>
      <c r="AI29" s="29">
        <v>6586584.88</v>
      </c>
      <c r="AJ29" s="29">
        <v>69545930.34</v>
      </c>
      <c r="AK29" s="29">
        <v>0</v>
      </c>
      <c r="AL29" s="29">
        <v>69767949.35</v>
      </c>
      <c r="AM29" s="29">
        <v>355598.58</v>
      </c>
      <c r="AN29" s="29">
        <v>0</v>
      </c>
      <c r="AO29" s="29">
        <v>355598.58</v>
      </c>
      <c r="AP29" s="29">
        <v>5708737.07</v>
      </c>
      <c r="AQ29" s="29">
        <v>0</v>
      </c>
      <c r="AR29" s="29">
        <v>5925268.18</v>
      </c>
      <c r="AS29" s="29">
        <v>268024.67</v>
      </c>
      <c r="AT29" s="29">
        <v>0</v>
      </c>
      <c r="AU29" s="29">
        <v>268024.67</v>
      </c>
      <c r="AV29" s="29">
        <v>234540.48</v>
      </c>
      <c r="AW29" s="29">
        <v>0</v>
      </c>
      <c r="AX29" s="29">
        <v>258702.56</v>
      </c>
      <c r="AY29" s="29">
        <v>6325000</v>
      </c>
      <c r="AZ29" s="29">
        <v>0</v>
      </c>
      <c r="BA29" s="29">
        <v>6325000</v>
      </c>
      <c r="BB29" s="29">
        <v>0</v>
      </c>
      <c r="BC29" s="29">
        <v>0</v>
      </c>
      <c r="BD29" s="29">
        <v>0</v>
      </c>
      <c r="BE29" s="29">
        <v>20000</v>
      </c>
      <c r="BF29" s="29">
        <v>0</v>
      </c>
      <c r="BG29" s="29">
        <v>20000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2697856764.94</v>
      </c>
      <c r="BV29" s="30">
        <f t="shared" si="5"/>
        <v>0</v>
      </c>
      <c r="BW29" s="30">
        <f t="shared" si="5"/>
        <v>2725186701.11</v>
      </c>
    </row>
    <row r="30" spans="1:75" ht="15">
      <c r="A30" s="26">
        <f>A29+1</f>
        <v>203</v>
      </c>
      <c r="B30" s="28" t="s">
        <v>88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510426.56</v>
      </c>
      <c r="I30" s="29">
        <v>0</v>
      </c>
      <c r="J30" s="29">
        <v>0</v>
      </c>
      <c r="K30" s="29">
        <v>0</v>
      </c>
      <c r="L30" s="29">
        <v>1500000</v>
      </c>
      <c r="M30" s="29">
        <v>0</v>
      </c>
      <c r="N30" s="29">
        <v>2870083.08</v>
      </c>
      <c r="O30" s="29">
        <v>12574107.95</v>
      </c>
      <c r="P30" s="29">
        <v>0</v>
      </c>
      <c r="Q30" s="29">
        <v>14182811.62</v>
      </c>
      <c r="R30" s="29">
        <v>11195846.6</v>
      </c>
      <c r="S30" s="29">
        <v>0</v>
      </c>
      <c r="T30" s="29">
        <v>12973824.08</v>
      </c>
      <c r="U30" s="29">
        <v>0</v>
      </c>
      <c r="V30" s="29">
        <v>0</v>
      </c>
      <c r="W30" s="29">
        <v>0</v>
      </c>
      <c r="X30" s="29">
        <v>2674300</v>
      </c>
      <c r="Y30" s="29">
        <v>0</v>
      </c>
      <c r="Z30" s="29">
        <v>2763912.29</v>
      </c>
      <c r="AA30" s="29">
        <v>54889553.44</v>
      </c>
      <c r="AB30" s="29">
        <v>0</v>
      </c>
      <c r="AC30" s="29">
        <v>60491323.59</v>
      </c>
      <c r="AD30" s="29">
        <v>46801772.94</v>
      </c>
      <c r="AE30" s="29">
        <v>0</v>
      </c>
      <c r="AF30" s="29">
        <v>52280783.8</v>
      </c>
      <c r="AG30" s="29">
        <v>0</v>
      </c>
      <c r="AH30" s="29">
        <v>0</v>
      </c>
      <c r="AI30" s="29">
        <v>0</v>
      </c>
      <c r="AJ30" s="29">
        <v>750000</v>
      </c>
      <c r="AK30" s="29">
        <v>0</v>
      </c>
      <c r="AL30" s="29">
        <v>750000</v>
      </c>
      <c r="AM30" s="29">
        <v>0</v>
      </c>
      <c r="AN30" s="29">
        <v>0</v>
      </c>
      <c r="AO30" s="29">
        <v>0</v>
      </c>
      <c r="AP30" s="29">
        <v>14004796.07</v>
      </c>
      <c r="AQ30" s="29">
        <v>0</v>
      </c>
      <c r="AR30" s="29">
        <v>14272418.22</v>
      </c>
      <c r="AS30" s="29">
        <v>500000</v>
      </c>
      <c r="AT30" s="29">
        <v>0</v>
      </c>
      <c r="AU30" s="29">
        <v>500000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144890377</v>
      </c>
      <c r="BV30" s="30">
        <f t="shared" si="5"/>
        <v>0</v>
      </c>
      <c r="BW30" s="30">
        <f t="shared" si="5"/>
        <v>161595583.23999998</v>
      </c>
    </row>
    <row r="31" spans="1:75" ht="15">
      <c r="A31" s="26">
        <f>A30+1</f>
        <v>204</v>
      </c>
      <c r="B31" s="28" t="s">
        <v>89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90</v>
      </c>
      <c r="C32" s="29">
        <v>215285065.1</v>
      </c>
      <c r="D32" s="29">
        <v>213085065.1</v>
      </c>
      <c r="E32" s="29">
        <v>2200000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185167000</v>
      </c>
      <c r="M32" s="29">
        <v>181167000</v>
      </c>
      <c r="N32" s="29">
        <v>4000000</v>
      </c>
      <c r="O32" s="29">
        <v>79809528.89</v>
      </c>
      <c r="P32" s="29">
        <v>79809528.89</v>
      </c>
      <c r="Q32" s="29">
        <v>0</v>
      </c>
      <c r="R32" s="29">
        <v>75069402.32</v>
      </c>
      <c r="S32" s="29">
        <v>75069402.32</v>
      </c>
      <c r="T32" s="29">
        <v>0</v>
      </c>
      <c r="U32" s="29">
        <v>0</v>
      </c>
      <c r="V32" s="29">
        <v>0</v>
      </c>
      <c r="W32" s="29">
        <v>0</v>
      </c>
      <c r="X32" s="29">
        <v>145947715.26</v>
      </c>
      <c r="Y32" s="29">
        <v>134127715.26</v>
      </c>
      <c r="Z32" s="29">
        <v>11864268.94</v>
      </c>
      <c r="AA32" s="29">
        <v>64927950.48</v>
      </c>
      <c r="AB32" s="29">
        <v>64927950.48</v>
      </c>
      <c r="AC32" s="29">
        <v>0</v>
      </c>
      <c r="AD32" s="29">
        <v>1179327250.54</v>
      </c>
      <c r="AE32" s="29">
        <v>1179327250.54</v>
      </c>
      <c r="AF32" s="29">
        <v>0</v>
      </c>
      <c r="AG32" s="29">
        <v>0</v>
      </c>
      <c r="AH32" s="29">
        <v>0</v>
      </c>
      <c r="AI32" s="29">
        <v>0</v>
      </c>
      <c r="AJ32" s="29">
        <v>52340184.58</v>
      </c>
      <c r="AK32" s="29">
        <v>52340184.58</v>
      </c>
      <c r="AL32" s="29">
        <v>0</v>
      </c>
      <c r="AM32" s="29">
        <v>0</v>
      </c>
      <c r="AN32" s="29">
        <v>0</v>
      </c>
      <c r="AO32" s="29">
        <v>0</v>
      </c>
      <c r="AP32" s="29">
        <v>3601647.98</v>
      </c>
      <c r="AQ32" s="29">
        <v>3601647.98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1080000</v>
      </c>
      <c r="AZ32" s="29">
        <v>1080000</v>
      </c>
      <c r="BA32" s="29">
        <v>0</v>
      </c>
      <c r="BB32" s="29">
        <v>0</v>
      </c>
      <c r="BC32" s="29">
        <v>0</v>
      </c>
      <c r="BD32" s="29">
        <v>0</v>
      </c>
      <c r="BE32" s="29">
        <v>17400</v>
      </c>
      <c r="BF32" s="29">
        <v>0</v>
      </c>
      <c r="BG32" s="29">
        <v>17400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2002573145.1499999</v>
      </c>
      <c r="BV32" s="30">
        <f t="shared" si="5"/>
        <v>1984535745.1499999</v>
      </c>
      <c r="BW32" s="30">
        <f t="shared" si="5"/>
        <v>18081668.939999998</v>
      </c>
    </row>
    <row r="33" spans="1:75" s="33" customFormat="1" ht="15.75" thickBot="1">
      <c r="A33" s="71">
        <v>200</v>
      </c>
      <c r="B33" s="31" t="s">
        <v>91</v>
      </c>
      <c r="C33" s="32">
        <f aca="true" t="shared" si="6" ref="C33:BN33">SUM(C28:C32)</f>
        <v>483503993.03</v>
      </c>
      <c r="D33" s="32">
        <f t="shared" si="6"/>
        <v>213085065.1</v>
      </c>
      <c r="E33" s="32">
        <f t="shared" si="6"/>
        <v>271816575.37</v>
      </c>
      <c r="F33" s="32">
        <f t="shared" si="6"/>
        <v>6284179.2</v>
      </c>
      <c r="G33" s="32">
        <f t="shared" si="6"/>
        <v>0</v>
      </c>
      <c r="H33" s="32">
        <f t="shared" si="6"/>
        <v>6794605.76</v>
      </c>
      <c r="I33" s="32">
        <f t="shared" si="6"/>
        <v>9981005.42</v>
      </c>
      <c r="J33" s="32">
        <f t="shared" si="6"/>
        <v>0</v>
      </c>
      <c r="K33" s="32">
        <f t="shared" si="6"/>
        <v>10042851.85</v>
      </c>
      <c r="L33" s="32">
        <f t="shared" si="6"/>
        <v>470411986.72</v>
      </c>
      <c r="M33" s="32">
        <f t="shared" si="6"/>
        <v>181167000</v>
      </c>
      <c r="N33" s="32">
        <f t="shared" si="6"/>
        <v>291676620.15999997</v>
      </c>
      <c r="O33" s="32">
        <f t="shared" si="6"/>
        <v>165957272.27</v>
      </c>
      <c r="P33" s="32">
        <f t="shared" si="6"/>
        <v>79809528.89</v>
      </c>
      <c r="Q33" s="32">
        <f t="shared" si="6"/>
        <v>88268866.88000001</v>
      </c>
      <c r="R33" s="32">
        <f t="shared" si="6"/>
        <v>121162225.14999999</v>
      </c>
      <c r="S33" s="32">
        <f t="shared" si="6"/>
        <v>75069402.32</v>
      </c>
      <c r="T33" s="32">
        <f t="shared" si="6"/>
        <v>63193590.51</v>
      </c>
      <c r="U33" s="32">
        <f t="shared" si="6"/>
        <v>600000</v>
      </c>
      <c r="V33" s="32">
        <f t="shared" si="6"/>
        <v>0</v>
      </c>
      <c r="W33" s="32">
        <f t="shared" si="6"/>
        <v>600074.66</v>
      </c>
      <c r="X33" s="32">
        <f t="shared" si="6"/>
        <v>437585333.31</v>
      </c>
      <c r="Y33" s="32">
        <f t="shared" si="6"/>
        <v>134127715.26</v>
      </c>
      <c r="Z33" s="32">
        <f t="shared" si="6"/>
        <v>304751289.70000005</v>
      </c>
      <c r="AA33" s="32">
        <f t="shared" si="6"/>
        <v>221949204.03</v>
      </c>
      <c r="AB33" s="32">
        <f t="shared" si="6"/>
        <v>64927950.48</v>
      </c>
      <c r="AC33" s="32">
        <f t="shared" si="6"/>
        <v>163323091.53</v>
      </c>
      <c r="AD33" s="32">
        <f t="shared" si="6"/>
        <v>2766612707.2200003</v>
      </c>
      <c r="AE33" s="32">
        <f t="shared" si="6"/>
        <v>1179327250.54</v>
      </c>
      <c r="AF33" s="32">
        <f t="shared" si="6"/>
        <v>1599349440.43</v>
      </c>
      <c r="AG33" s="32">
        <f t="shared" si="6"/>
        <v>6520520.97</v>
      </c>
      <c r="AH33" s="32">
        <f t="shared" si="6"/>
        <v>0</v>
      </c>
      <c r="AI33" s="32">
        <f t="shared" si="6"/>
        <v>6586584.88</v>
      </c>
      <c r="AJ33" s="32">
        <f t="shared" si="6"/>
        <v>122636114.92</v>
      </c>
      <c r="AK33" s="32">
        <f t="shared" si="6"/>
        <v>52340184.58</v>
      </c>
      <c r="AL33" s="32">
        <f t="shared" si="6"/>
        <v>70517949.35</v>
      </c>
      <c r="AM33" s="32">
        <f t="shared" si="6"/>
        <v>355598.58</v>
      </c>
      <c r="AN33" s="32">
        <f t="shared" si="6"/>
        <v>0</v>
      </c>
      <c r="AO33" s="32">
        <f t="shared" si="6"/>
        <v>355598.58</v>
      </c>
      <c r="AP33" s="32">
        <f t="shared" si="6"/>
        <v>23315181.12</v>
      </c>
      <c r="AQ33" s="32">
        <f t="shared" si="6"/>
        <v>3601647.98</v>
      </c>
      <c r="AR33" s="32">
        <f t="shared" si="6"/>
        <v>20197686.4</v>
      </c>
      <c r="AS33" s="32">
        <f t="shared" si="6"/>
        <v>768024.6699999999</v>
      </c>
      <c r="AT33" s="32">
        <f t="shared" si="6"/>
        <v>0</v>
      </c>
      <c r="AU33" s="32">
        <f t="shared" si="6"/>
        <v>768024.6699999999</v>
      </c>
      <c r="AV33" s="32">
        <f t="shared" si="6"/>
        <v>234540.48</v>
      </c>
      <c r="AW33" s="32">
        <f t="shared" si="6"/>
        <v>0</v>
      </c>
      <c r="AX33" s="32">
        <f t="shared" si="6"/>
        <v>258702.56</v>
      </c>
      <c r="AY33" s="32">
        <f t="shared" si="6"/>
        <v>7405000</v>
      </c>
      <c r="AZ33" s="32">
        <f t="shared" si="6"/>
        <v>1080000</v>
      </c>
      <c r="BA33" s="32">
        <f t="shared" si="6"/>
        <v>6325000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37400</v>
      </c>
      <c r="BF33" s="32">
        <f t="shared" si="6"/>
        <v>0</v>
      </c>
      <c r="BG33" s="32">
        <f t="shared" si="6"/>
        <v>37400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4845320287.09</v>
      </c>
      <c r="BV33" s="32">
        <f t="shared" si="7"/>
        <v>1984535745.1499999</v>
      </c>
      <c r="BW33" s="32">
        <f t="shared" si="7"/>
        <v>2904863953.29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92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464659.71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46000000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46464659.71</v>
      </c>
    </row>
    <row r="37" spans="1:75" ht="15">
      <c r="A37" s="26">
        <f>A36+1</f>
        <v>302</v>
      </c>
      <c r="B37" s="28" t="s">
        <v>94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95</v>
      </c>
      <c r="C38" s="29">
        <v>8500000</v>
      </c>
      <c r="D38" s="29">
        <v>0</v>
      </c>
      <c r="E38" s="29">
        <v>8500000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8500000</v>
      </c>
      <c r="BV38" s="30">
        <f t="shared" si="8"/>
        <v>0</v>
      </c>
      <c r="BW38" s="30">
        <f t="shared" si="8"/>
        <v>8500000</v>
      </c>
    </row>
    <row r="39" spans="1:75" ht="15">
      <c r="A39" s="26">
        <f>A38+1</f>
        <v>304</v>
      </c>
      <c r="B39" s="28" t="s">
        <v>96</v>
      </c>
      <c r="C39" s="29">
        <v>200000000</v>
      </c>
      <c r="D39" s="29">
        <v>0</v>
      </c>
      <c r="E39" s="29">
        <v>200000000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200000000</v>
      </c>
      <c r="BV39" s="30">
        <f t="shared" si="8"/>
        <v>0</v>
      </c>
      <c r="BW39" s="30">
        <f t="shared" si="8"/>
        <v>200000000</v>
      </c>
    </row>
    <row r="40" spans="1:75" s="33" customFormat="1" ht="15.75" thickBot="1">
      <c r="A40" s="71">
        <v>300</v>
      </c>
      <c r="B40" s="31" t="s">
        <v>97</v>
      </c>
      <c r="C40" s="32">
        <f aca="true" t="shared" si="9" ref="C40:BN40">SUM(C36:C39)</f>
        <v>208500000</v>
      </c>
      <c r="D40" s="32">
        <f t="shared" si="9"/>
        <v>0</v>
      </c>
      <c r="E40" s="32">
        <f t="shared" si="9"/>
        <v>208500000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464659.71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46000000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208500000</v>
      </c>
      <c r="BV40" s="32">
        <f t="shared" si="10"/>
        <v>0</v>
      </c>
      <c r="BW40" s="32">
        <f t="shared" si="10"/>
        <v>254964659.71</v>
      </c>
    </row>
    <row r="41" spans="1:75" ht="13.5" thickTop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>
      <c r="A42" s="50"/>
      <c r="B42" s="48" t="s">
        <v>98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99</v>
      </c>
      <c r="C43" s="29">
        <v>4672270</v>
      </c>
      <c r="D43" s="29">
        <v>0</v>
      </c>
      <c r="E43" s="29">
        <v>4672270</v>
      </c>
      <c r="F43" s="29">
        <v>48480</v>
      </c>
      <c r="G43" s="29">
        <v>0</v>
      </c>
      <c r="H43" s="29">
        <v>48480</v>
      </c>
      <c r="I43" s="29">
        <v>342650</v>
      </c>
      <c r="J43" s="29">
        <v>0</v>
      </c>
      <c r="K43" s="29">
        <v>342650</v>
      </c>
      <c r="L43" s="29">
        <v>3430920</v>
      </c>
      <c r="M43" s="29">
        <v>0</v>
      </c>
      <c r="N43" s="29">
        <v>3430920</v>
      </c>
      <c r="O43" s="29">
        <v>4558460</v>
      </c>
      <c r="P43" s="29">
        <v>0</v>
      </c>
      <c r="Q43" s="29">
        <v>4558460</v>
      </c>
      <c r="R43" s="29">
        <v>1051820</v>
      </c>
      <c r="S43" s="29">
        <v>0</v>
      </c>
      <c r="T43" s="29">
        <v>1051820</v>
      </c>
      <c r="U43" s="29">
        <v>0</v>
      </c>
      <c r="V43" s="29">
        <v>0</v>
      </c>
      <c r="W43" s="29">
        <v>0</v>
      </c>
      <c r="X43" s="29">
        <v>3628650</v>
      </c>
      <c r="Y43" s="29">
        <v>0</v>
      </c>
      <c r="Z43" s="29">
        <v>3628650</v>
      </c>
      <c r="AA43" s="29">
        <v>3594040</v>
      </c>
      <c r="AB43" s="29">
        <v>0</v>
      </c>
      <c r="AC43" s="29">
        <v>3594040</v>
      </c>
      <c r="AD43" s="29">
        <v>30804300</v>
      </c>
      <c r="AE43" s="29">
        <v>0</v>
      </c>
      <c r="AF43" s="29">
        <v>30804300</v>
      </c>
      <c r="AG43" s="29">
        <v>27300</v>
      </c>
      <c r="AH43" s="29">
        <v>0</v>
      </c>
      <c r="AI43" s="29">
        <v>27300</v>
      </c>
      <c r="AJ43" s="29">
        <v>2337480</v>
      </c>
      <c r="AK43" s="29">
        <v>0</v>
      </c>
      <c r="AL43" s="29">
        <v>2337480</v>
      </c>
      <c r="AM43" s="29">
        <v>0</v>
      </c>
      <c r="AN43" s="29">
        <v>0</v>
      </c>
      <c r="AO43" s="29">
        <v>0</v>
      </c>
      <c r="AP43" s="29">
        <v>83320</v>
      </c>
      <c r="AQ43" s="29">
        <v>0</v>
      </c>
      <c r="AR43" s="29">
        <v>83320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 aca="true" t="shared" si="11" ref="BU43:BW46">+C43+F43+I43+L43+O43+R43+U43+X43+AA43+AD43+AG43+AJ43+AM43+AP43+AS43+AV43+AY43+BB43+BE43+BH43+BK43+BN43+BQ43</f>
        <v>54579690</v>
      </c>
      <c r="BV43" s="30">
        <f t="shared" si="11"/>
        <v>0</v>
      </c>
      <c r="BW43" s="30">
        <f t="shared" si="11"/>
        <v>54579690</v>
      </c>
    </row>
    <row r="44" spans="1:75" ht="15">
      <c r="A44" s="26">
        <f>A43+1</f>
        <v>402</v>
      </c>
      <c r="B44" s="28" t="s">
        <v>100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 t="shared" si="11"/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101</v>
      </c>
      <c r="C45" s="29">
        <v>5738440</v>
      </c>
      <c r="D45" s="29">
        <v>0</v>
      </c>
      <c r="E45" s="29">
        <v>5738440</v>
      </c>
      <c r="F45" s="29">
        <v>154600</v>
      </c>
      <c r="G45" s="29">
        <v>0</v>
      </c>
      <c r="H45" s="29">
        <v>154600</v>
      </c>
      <c r="I45" s="29">
        <v>166000</v>
      </c>
      <c r="J45" s="29">
        <v>0</v>
      </c>
      <c r="K45" s="29">
        <v>166000</v>
      </c>
      <c r="L45" s="29">
        <v>9019260</v>
      </c>
      <c r="M45" s="29">
        <v>0</v>
      </c>
      <c r="N45" s="29">
        <v>9019260</v>
      </c>
      <c r="O45" s="29">
        <v>2535640</v>
      </c>
      <c r="P45" s="29">
        <v>0</v>
      </c>
      <c r="Q45" s="29">
        <v>2535640</v>
      </c>
      <c r="R45" s="29">
        <v>494790</v>
      </c>
      <c r="S45" s="29">
        <v>0</v>
      </c>
      <c r="T45" s="29">
        <v>494790</v>
      </c>
      <c r="U45" s="29">
        <v>0</v>
      </c>
      <c r="V45" s="29">
        <v>0</v>
      </c>
      <c r="W45" s="29">
        <v>0</v>
      </c>
      <c r="X45" s="29">
        <v>3582430</v>
      </c>
      <c r="Y45" s="29">
        <v>0</v>
      </c>
      <c r="Z45" s="29">
        <v>3582430</v>
      </c>
      <c r="AA45" s="29">
        <v>2586530</v>
      </c>
      <c r="AB45" s="29">
        <v>0</v>
      </c>
      <c r="AC45" s="29">
        <v>2586530</v>
      </c>
      <c r="AD45" s="29">
        <v>30905740</v>
      </c>
      <c r="AE45" s="29">
        <v>0</v>
      </c>
      <c r="AF45" s="29">
        <v>30905740</v>
      </c>
      <c r="AG45" s="29">
        <v>33420</v>
      </c>
      <c r="AH45" s="29">
        <v>0</v>
      </c>
      <c r="AI45" s="29">
        <v>33420</v>
      </c>
      <c r="AJ45" s="29">
        <v>2902130</v>
      </c>
      <c r="AK45" s="29">
        <v>0</v>
      </c>
      <c r="AL45" s="29">
        <v>2902130</v>
      </c>
      <c r="AM45" s="29">
        <v>0</v>
      </c>
      <c r="AN45" s="29">
        <v>0</v>
      </c>
      <c r="AO45" s="29">
        <v>0</v>
      </c>
      <c r="AP45" s="29">
        <v>85260</v>
      </c>
      <c r="AQ45" s="29">
        <v>0</v>
      </c>
      <c r="AR45" s="29">
        <v>85260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 t="shared" si="11"/>
        <v>58204240</v>
      </c>
      <c r="BV45" s="30">
        <f t="shared" si="11"/>
        <v>0</v>
      </c>
      <c r="BW45" s="30">
        <f t="shared" si="11"/>
        <v>58204240</v>
      </c>
    </row>
    <row r="46" spans="1:75" ht="15">
      <c r="A46" s="26">
        <f>A45+1</f>
        <v>404</v>
      </c>
      <c r="B46" s="28" t="s">
        <v>102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 t="shared" si="11"/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1">
        <v>400</v>
      </c>
      <c r="B47" s="31" t="s">
        <v>103</v>
      </c>
      <c r="C47" s="32">
        <f aca="true" t="shared" si="12" ref="C47:BN47">SUM(C43:C46)</f>
        <v>10410710</v>
      </c>
      <c r="D47" s="32">
        <f t="shared" si="12"/>
        <v>0</v>
      </c>
      <c r="E47" s="32">
        <f t="shared" si="12"/>
        <v>10410710</v>
      </c>
      <c r="F47" s="32">
        <f t="shared" si="12"/>
        <v>203080</v>
      </c>
      <c r="G47" s="32">
        <f t="shared" si="12"/>
        <v>0</v>
      </c>
      <c r="H47" s="32">
        <f t="shared" si="12"/>
        <v>203080</v>
      </c>
      <c r="I47" s="32">
        <f t="shared" si="12"/>
        <v>508650</v>
      </c>
      <c r="J47" s="32">
        <f t="shared" si="12"/>
        <v>0</v>
      </c>
      <c r="K47" s="32">
        <f t="shared" si="12"/>
        <v>508650</v>
      </c>
      <c r="L47" s="32">
        <f t="shared" si="12"/>
        <v>12450180</v>
      </c>
      <c r="M47" s="32">
        <f t="shared" si="12"/>
        <v>0</v>
      </c>
      <c r="N47" s="32">
        <f t="shared" si="12"/>
        <v>12450180</v>
      </c>
      <c r="O47" s="32">
        <f t="shared" si="12"/>
        <v>7094100</v>
      </c>
      <c r="P47" s="32">
        <f t="shared" si="12"/>
        <v>0</v>
      </c>
      <c r="Q47" s="32">
        <f t="shared" si="12"/>
        <v>7094100</v>
      </c>
      <c r="R47" s="32">
        <f t="shared" si="12"/>
        <v>1546610</v>
      </c>
      <c r="S47" s="32">
        <f t="shared" si="12"/>
        <v>0</v>
      </c>
      <c r="T47" s="32">
        <f t="shared" si="12"/>
        <v>1546610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7211080</v>
      </c>
      <c r="Y47" s="32">
        <f t="shared" si="12"/>
        <v>0</v>
      </c>
      <c r="Z47" s="32">
        <f t="shared" si="12"/>
        <v>7211080</v>
      </c>
      <c r="AA47" s="32">
        <f t="shared" si="12"/>
        <v>6180570</v>
      </c>
      <c r="AB47" s="32">
        <f t="shared" si="12"/>
        <v>0</v>
      </c>
      <c r="AC47" s="32">
        <f t="shared" si="12"/>
        <v>6180570</v>
      </c>
      <c r="AD47" s="32">
        <f t="shared" si="12"/>
        <v>61710040</v>
      </c>
      <c r="AE47" s="32">
        <f t="shared" si="12"/>
        <v>0</v>
      </c>
      <c r="AF47" s="32">
        <f t="shared" si="12"/>
        <v>61710040</v>
      </c>
      <c r="AG47" s="32">
        <f t="shared" si="12"/>
        <v>60720</v>
      </c>
      <c r="AH47" s="32">
        <f t="shared" si="12"/>
        <v>0</v>
      </c>
      <c r="AI47" s="32">
        <f t="shared" si="12"/>
        <v>60720</v>
      </c>
      <c r="AJ47" s="32">
        <f t="shared" si="12"/>
        <v>5239610</v>
      </c>
      <c r="AK47" s="32">
        <f t="shared" si="12"/>
        <v>0</v>
      </c>
      <c r="AL47" s="32">
        <f t="shared" si="12"/>
        <v>5239610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168580</v>
      </c>
      <c r="AQ47" s="32">
        <f t="shared" si="12"/>
        <v>0</v>
      </c>
      <c r="AR47" s="32">
        <f t="shared" si="12"/>
        <v>168580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0</v>
      </c>
      <c r="BL47" s="32">
        <f t="shared" si="12"/>
        <v>0</v>
      </c>
      <c r="BM47" s="32">
        <f t="shared" si="12"/>
        <v>0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112783930</v>
      </c>
      <c r="BV47" s="32">
        <f t="shared" si="13"/>
        <v>0</v>
      </c>
      <c r="BW47" s="32">
        <f t="shared" si="13"/>
        <v>112783930</v>
      </c>
    </row>
    <row r="48" spans="1:75" ht="13.5" thickTop="1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2.75">
      <c r="A49" s="50"/>
      <c r="B49" s="48" t="s">
        <v>104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105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825000000</v>
      </c>
      <c r="BO50" s="29">
        <v>0</v>
      </c>
      <c r="BP50" s="29">
        <v>825000000</v>
      </c>
      <c r="BQ50" s="29">
        <v>0</v>
      </c>
      <c r="BR50" s="29">
        <v>0</v>
      </c>
      <c r="BS50" s="29">
        <v>0</v>
      </c>
      <c r="BT50" s="29"/>
      <c r="BU50" s="30">
        <f>+C50+F50+I50+L50+O50+R50+U50+X50+AA50+AD50+AG50+AJ50+AM50+AP50+AS50+AV50+AY50+BB50+BE50+BH50+BK50+BN50+BQ50</f>
        <v>825000000</v>
      </c>
      <c r="BV50" s="30">
        <f>+D50+G50+J50+M50+P50+S50+V50+Y50+AB50+AE50+AH50+AK50+AN50+AQ50+AT50+AW50+AZ50+BC50+BF50+BI50+BL50+BO50+BR50</f>
        <v>0</v>
      </c>
      <c r="BW50" s="30">
        <f>+E50+H50+K50+N50+Q50+T50+W50+Z50+AC50+AF50+AI50+AL50+AO50+AR50+AU50+AX50+BA50+BD50+BG50+BJ50+BM50+BP50+BS50</f>
        <v>825000000</v>
      </c>
    </row>
    <row r="51" spans="1:75" s="33" customFormat="1" ht="15.75" thickBot="1">
      <c r="A51" s="71">
        <v>500</v>
      </c>
      <c r="B51" s="31" t="s">
        <v>106</v>
      </c>
      <c r="C51" s="32">
        <f aca="true" t="shared" si="14" ref="C51:BN51">SUM(C50)</f>
        <v>0</v>
      </c>
      <c r="D51" s="32">
        <f t="shared" si="14"/>
        <v>0</v>
      </c>
      <c r="E51" s="32">
        <f t="shared" si="14"/>
        <v>0</v>
      </c>
      <c r="F51" s="32">
        <f t="shared" si="14"/>
        <v>0</v>
      </c>
      <c r="G51" s="32">
        <f t="shared" si="14"/>
        <v>0</v>
      </c>
      <c r="H51" s="32">
        <f t="shared" si="14"/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 t="shared" si="14"/>
        <v>0</v>
      </c>
      <c r="P51" s="32">
        <f t="shared" si="14"/>
        <v>0</v>
      </c>
      <c r="Q51" s="32">
        <f t="shared" si="14"/>
        <v>0</v>
      </c>
      <c r="R51" s="32">
        <f t="shared" si="14"/>
        <v>0</v>
      </c>
      <c r="S51" s="32">
        <f t="shared" si="14"/>
        <v>0</v>
      </c>
      <c r="T51" s="32">
        <f t="shared" si="14"/>
        <v>0</v>
      </c>
      <c r="U51" s="32">
        <f t="shared" si="14"/>
        <v>0</v>
      </c>
      <c r="V51" s="32">
        <f t="shared" si="14"/>
        <v>0</v>
      </c>
      <c r="W51" s="32">
        <f t="shared" si="14"/>
        <v>0</v>
      </c>
      <c r="X51" s="32">
        <f t="shared" si="14"/>
        <v>0</v>
      </c>
      <c r="Y51" s="32">
        <f t="shared" si="14"/>
        <v>0</v>
      </c>
      <c r="Z51" s="32">
        <f t="shared" si="14"/>
        <v>0</v>
      </c>
      <c r="AA51" s="32">
        <f t="shared" si="14"/>
        <v>0</v>
      </c>
      <c r="AB51" s="32">
        <f t="shared" si="14"/>
        <v>0</v>
      </c>
      <c r="AC51" s="32">
        <f t="shared" si="14"/>
        <v>0</v>
      </c>
      <c r="AD51" s="32">
        <f t="shared" si="14"/>
        <v>0</v>
      </c>
      <c r="AE51" s="32">
        <f t="shared" si="14"/>
        <v>0</v>
      </c>
      <c r="AF51" s="32">
        <f t="shared" si="14"/>
        <v>0</v>
      </c>
      <c r="AG51" s="32">
        <f t="shared" si="14"/>
        <v>0</v>
      </c>
      <c r="AH51" s="32">
        <f t="shared" si="14"/>
        <v>0</v>
      </c>
      <c r="AI51" s="32">
        <f t="shared" si="14"/>
        <v>0</v>
      </c>
      <c r="AJ51" s="32">
        <f t="shared" si="14"/>
        <v>0</v>
      </c>
      <c r="AK51" s="32">
        <f t="shared" si="14"/>
        <v>0</v>
      </c>
      <c r="AL51" s="32">
        <f t="shared" si="14"/>
        <v>0</v>
      </c>
      <c r="AM51" s="32">
        <f t="shared" si="14"/>
        <v>0</v>
      </c>
      <c r="AN51" s="32">
        <f t="shared" si="14"/>
        <v>0</v>
      </c>
      <c r="AO51" s="32">
        <f t="shared" si="14"/>
        <v>0</v>
      </c>
      <c r="AP51" s="32">
        <f t="shared" si="14"/>
        <v>0</v>
      </c>
      <c r="AQ51" s="32">
        <f t="shared" si="14"/>
        <v>0</v>
      </c>
      <c r="AR51" s="32">
        <f t="shared" si="14"/>
        <v>0</v>
      </c>
      <c r="AS51" s="32">
        <f t="shared" si="14"/>
        <v>0</v>
      </c>
      <c r="AT51" s="32">
        <f t="shared" si="14"/>
        <v>0</v>
      </c>
      <c r="AU51" s="32">
        <f t="shared" si="14"/>
        <v>0</v>
      </c>
      <c r="AV51" s="32">
        <f t="shared" si="14"/>
        <v>0</v>
      </c>
      <c r="AW51" s="32">
        <f t="shared" si="14"/>
        <v>0</v>
      </c>
      <c r="AX51" s="32">
        <f t="shared" si="14"/>
        <v>0</v>
      </c>
      <c r="AY51" s="32">
        <f t="shared" si="14"/>
        <v>0</v>
      </c>
      <c r="AZ51" s="32">
        <f t="shared" si="14"/>
        <v>0</v>
      </c>
      <c r="BA51" s="32">
        <f t="shared" si="14"/>
        <v>0</v>
      </c>
      <c r="BB51" s="32">
        <f t="shared" si="14"/>
        <v>0</v>
      </c>
      <c r="BC51" s="32">
        <f t="shared" si="14"/>
        <v>0</v>
      </c>
      <c r="BD51" s="32">
        <f t="shared" si="14"/>
        <v>0</v>
      </c>
      <c r="BE51" s="32">
        <f t="shared" si="14"/>
        <v>0</v>
      </c>
      <c r="BF51" s="32">
        <f t="shared" si="14"/>
        <v>0</v>
      </c>
      <c r="BG51" s="32">
        <f t="shared" si="14"/>
        <v>0</v>
      </c>
      <c r="BH51" s="32">
        <f t="shared" si="14"/>
        <v>0</v>
      </c>
      <c r="BI51" s="32">
        <f t="shared" si="14"/>
        <v>0</v>
      </c>
      <c r="BJ51" s="32">
        <f t="shared" si="14"/>
        <v>0</v>
      </c>
      <c r="BK51" s="32">
        <f t="shared" si="14"/>
        <v>0</v>
      </c>
      <c r="BL51" s="32">
        <f t="shared" si="14"/>
        <v>0</v>
      </c>
      <c r="BM51" s="32">
        <f t="shared" si="14"/>
        <v>0</v>
      </c>
      <c r="BN51" s="32">
        <f t="shared" si="14"/>
        <v>825000000</v>
      </c>
      <c r="BO51" s="32">
        <f aca="true" t="shared" si="15" ref="BO51:BW51">SUM(BO50)</f>
        <v>0</v>
      </c>
      <c r="BP51" s="32">
        <f t="shared" si="15"/>
        <v>825000000</v>
      </c>
      <c r="BQ51" s="32">
        <f t="shared" si="15"/>
        <v>0</v>
      </c>
      <c r="BR51" s="32">
        <f t="shared" si="15"/>
        <v>0</v>
      </c>
      <c r="BS51" s="32">
        <f t="shared" si="15"/>
        <v>0</v>
      </c>
      <c r="BT51" s="32"/>
      <c r="BU51" s="32">
        <f t="shared" si="15"/>
        <v>825000000</v>
      </c>
      <c r="BV51" s="32">
        <f t="shared" si="15"/>
        <v>0</v>
      </c>
      <c r="BW51" s="32">
        <f t="shared" si="15"/>
        <v>825000000</v>
      </c>
    </row>
    <row r="52" spans="1:75" ht="13.5" thickTop="1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2.75">
      <c r="A53" s="50"/>
      <c r="B53" s="48" t="s">
        <v>107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108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337195100</v>
      </c>
      <c r="BR54" s="29">
        <v>0</v>
      </c>
      <c r="BS54" s="29">
        <v>383568356.95</v>
      </c>
      <c r="BT54" s="29"/>
      <c r="BU54" s="30">
        <f aca="true" t="shared" si="16" ref="BU54:BW55">+C54+F54+I54+L54+O54+R54+U54+X54+AA54+AD54+AG54+AJ54+AM54+AP54+AS54+AV54+AY54+BB54+BE54+BH54+BK54+BN54+BQ54</f>
        <v>337195100</v>
      </c>
      <c r="BV54" s="30">
        <f t="shared" si="16"/>
        <v>0</v>
      </c>
      <c r="BW54" s="30">
        <f t="shared" si="16"/>
        <v>383568356.95</v>
      </c>
    </row>
    <row r="55" spans="1:75" ht="15">
      <c r="A55" s="26">
        <f>A54+1</f>
        <v>702</v>
      </c>
      <c r="B55" s="28" t="s">
        <v>109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50123850</v>
      </c>
      <c r="BR55" s="29">
        <v>0</v>
      </c>
      <c r="BS55" s="29">
        <v>114041582.37</v>
      </c>
      <c r="BT55" s="29"/>
      <c r="BU55" s="30">
        <f t="shared" si="16"/>
        <v>50123850</v>
      </c>
      <c r="BV55" s="30">
        <f t="shared" si="16"/>
        <v>0</v>
      </c>
      <c r="BW55" s="30">
        <f t="shared" si="16"/>
        <v>114041582.37</v>
      </c>
    </row>
    <row r="56" spans="1:75" s="33" customFormat="1" ht="15.75" thickBot="1">
      <c r="A56" s="71">
        <v>700</v>
      </c>
      <c r="B56" s="31" t="s">
        <v>110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 aca="true" t="shared" si="18" ref="BO56:BW56">SUM(BO54:BO55)</f>
        <v>0</v>
      </c>
      <c r="BP56" s="32">
        <f t="shared" si="18"/>
        <v>0</v>
      </c>
      <c r="BQ56" s="32">
        <f t="shared" si="18"/>
        <v>387318950</v>
      </c>
      <c r="BR56" s="32">
        <f t="shared" si="18"/>
        <v>0</v>
      </c>
      <c r="BS56" s="32">
        <f t="shared" si="18"/>
        <v>497609939.32</v>
      </c>
      <c r="BT56" s="32"/>
      <c r="BU56" s="32">
        <f t="shared" si="18"/>
        <v>387318950</v>
      </c>
      <c r="BV56" s="32">
        <f t="shared" si="18"/>
        <v>0</v>
      </c>
      <c r="BW56" s="32">
        <f t="shared" si="18"/>
        <v>497609939.32</v>
      </c>
    </row>
    <row r="57" spans="1:75" ht="16.5" thickBot="1" thickTop="1">
      <c r="A57" s="36"/>
      <c r="B57" s="37" t="s">
        <v>111</v>
      </c>
      <c r="C57" s="38">
        <f aca="true" t="shared" si="19" ref="C57:BN57">+C25+C33+C40+C47+C51+C56</f>
        <v>1116377140.53</v>
      </c>
      <c r="D57" s="38">
        <f t="shared" si="19"/>
        <v>238195455.1</v>
      </c>
      <c r="E57" s="38">
        <f t="shared" si="19"/>
        <v>973915664.1800001</v>
      </c>
      <c r="F57" s="38">
        <f t="shared" si="19"/>
        <v>9273459.2</v>
      </c>
      <c r="G57" s="38">
        <f t="shared" si="19"/>
        <v>0</v>
      </c>
      <c r="H57" s="38">
        <f t="shared" si="19"/>
        <v>11538997.32</v>
      </c>
      <c r="I57" s="38">
        <f t="shared" si="19"/>
        <v>171345585.42</v>
      </c>
      <c r="J57" s="38">
        <f t="shared" si="19"/>
        <v>0</v>
      </c>
      <c r="K57" s="38">
        <f t="shared" si="19"/>
        <v>224434356.51999998</v>
      </c>
      <c r="L57" s="38">
        <f t="shared" si="19"/>
        <v>754834736.72</v>
      </c>
      <c r="M57" s="38">
        <f t="shared" si="19"/>
        <v>181167000</v>
      </c>
      <c r="N57" s="38">
        <f t="shared" si="19"/>
        <v>691944639.1899999</v>
      </c>
      <c r="O57" s="38">
        <f t="shared" si="19"/>
        <v>265975822.27</v>
      </c>
      <c r="P57" s="38">
        <f t="shared" si="19"/>
        <v>79809528.89</v>
      </c>
      <c r="Q57" s="38">
        <f t="shared" si="19"/>
        <v>227939798.24</v>
      </c>
      <c r="R57" s="38">
        <f t="shared" si="19"/>
        <v>148046085.14999998</v>
      </c>
      <c r="S57" s="38">
        <f t="shared" si="19"/>
        <v>75069402.32</v>
      </c>
      <c r="T57" s="38">
        <f t="shared" si="19"/>
        <v>100119267.99000001</v>
      </c>
      <c r="U57" s="38">
        <f t="shared" si="19"/>
        <v>2822280</v>
      </c>
      <c r="V57" s="38">
        <f t="shared" si="19"/>
        <v>0</v>
      </c>
      <c r="W57" s="38">
        <f t="shared" si="19"/>
        <v>3624562.33</v>
      </c>
      <c r="X57" s="38">
        <f t="shared" si="19"/>
        <v>556160243.31</v>
      </c>
      <c r="Y57" s="38">
        <f t="shared" si="19"/>
        <v>134127715.26</v>
      </c>
      <c r="Z57" s="38">
        <f t="shared" si="19"/>
        <v>481032290.09000003</v>
      </c>
      <c r="AA57" s="38">
        <f t="shared" si="19"/>
        <v>584934264.03</v>
      </c>
      <c r="AB57" s="38">
        <f t="shared" si="19"/>
        <v>64927950.48</v>
      </c>
      <c r="AC57" s="38">
        <f t="shared" si="19"/>
        <v>607287763.52</v>
      </c>
      <c r="AD57" s="38">
        <f t="shared" si="19"/>
        <v>3816220357.2200003</v>
      </c>
      <c r="AE57" s="38">
        <f t="shared" si="19"/>
        <v>1179327250.54</v>
      </c>
      <c r="AF57" s="38">
        <f t="shared" si="19"/>
        <v>2766358945.4</v>
      </c>
      <c r="AG57" s="38">
        <f t="shared" si="19"/>
        <v>9702300.969999999</v>
      </c>
      <c r="AH57" s="38">
        <f t="shared" si="19"/>
        <v>0</v>
      </c>
      <c r="AI57" s="38">
        <f t="shared" si="19"/>
        <v>10897487.100000001</v>
      </c>
      <c r="AJ57" s="38">
        <f t="shared" si="19"/>
        <v>581212414.92</v>
      </c>
      <c r="AK57" s="38">
        <f t="shared" si="19"/>
        <v>52340184.58</v>
      </c>
      <c r="AL57" s="38">
        <f t="shared" si="19"/>
        <v>717138534.84</v>
      </c>
      <c r="AM57" s="38">
        <f t="shared" si="19"/>
        <v>2084698.58</v>
      </c>
      <c r="AN57" s="38">
        <f t="shared" si="19"/>
        <v>0</v>
      </c>
      <c r="AO57" s="38">
        <f t="shared" si="19"/>
        <v>2917942.8200000003</v>
      </c>
      <c r="AP57" s="38">
        <f t="shared" si="19"/>
        <v>46613209.84</v>
      </c>
      <c r="AQ57" s="38">
        <f t="shared" si="19"/>
        <v>3627664.27</v>
      </c>
      <c r="AR57" s="38">
        <f t="shared" si="19"/>
        <v>100151881.6</v>
      </c>
      <c r="AS57" s="38">
        <f t="shared" si="19"/>
        <v>24720624.67</v>
      </c>
      <c r="AT57" s="38">
        <f t="shared" si="19"/>
        <v>0</v>
      </c>
      <c r="AU57" s="38">
        <f t="shared" si="19"/>
        <v>28371740.82</v>
      </c>
      <c r="AV57" s="38">
        <f t="shared" si="19"/>
        <v>690710.48</v>
      </c>
      <c r="AW57" s="38">
        <f t="shared" si="19"/>
        <v>0</v>
      </c>
      <c r="AX57" s="38">
        <f t="shared" si="19"/>
        <v>774958.71</v>
      </c>
      <c r="AY57" s="38">
        <f t="shared" si="19"/>
        <v>7405000</v>
      </c>
      <c r="AZ57" s="38">
        <f t="shared" si="19"/>
        <v>1080000</v>
      </c>
      <c r="BA57" s="38">
        <f t="shared" si="19"/>
        <v>6325000</v>
      </c>
      <c r="BB57" s="38">
        <f t="shared" si="19"/>
        <v>0</v>
      </c>
      <c r="BC57" s="38">
        <f t="shared" si="19"/>
        <v>0</v>
      </c>
      <c r="BD57" s="38">
        <f t="shared" si="19"/>
        <v>0</v>
      </c>
      <c r="BE57" s="38">
        <f t="shared" si="19"/>
        <v>9171550</v>
      </c>
      <c r="BF57" s="38">
        <f t="shared" si="19"/>
        <v>0</v>
      </c>
      <c r="BG57" s="38">
        <f t="shared" si="19"/>
        <v>9550907.15</v>
      </c>
      <c r="BH57" s="38">
        <f t="shared" si="19"/>
        <v>323839000</v>
      </c>
      <c r="BI57" s="38">
        <f t="shared" si="19"/>
        <v>0</v>
      </c>
      <c r="BJ57" s="38">
        <f t="shared" si="19"/>
        <v>15000000</v>
      </c>
      <c r="BK57" s="38">
        <f t="shared" si="19"/>
        <v>0</v>
      </c>
      <c r="BL57" s="38">
        <f t="shared" si="19"/>
        <v>0</v>
      </c>
      <c r="BM57" s="38">
        <f t="shared" si="19"/>
        <v>0</v>
      </c>
      <c r="BN57" s="38">
        <f t="shared" si="19"/>
        <v>825000000</v>
      </c>
      <c r="BO57" s="38">
        <f aca="true" t="shared" si="20" ref="BO57:BW57">+BO25+BO33+BO40+BO47+BO51+BO56</f>
        <v>0</v>
      </c>
      <c r="BP57" s="38">
        <f t="shared" si="20"/>
        <v>825000000</v>
      </c>
      <c r="BQ57" s="38">
        <f t="shared" si="20"/>
        <v>387318950</v>
      </c>
      <c r="BR57" s="38">
        <f t="shared" si="20"/>
        <v>0</v>
      </c>
      <c r="BS57" s="38">
        <f t="shared" si="20"/>
        <v>497609939.32</v>
      </c>
      <c r="BT57" s="38"/>
      <c r="BU57" s="38">
        <f>+BU12+BU25+BU33+BU40+BU47+BU51+BU56</f>
        <v>9643748433.310001</v>
      </c>
      <c r="BV57" s="38">
        <f>+BV25+BV33+BV40+BV47+BV51+BV56</f>
        <v>2009672151.4399998</v>
      </c>
      <c r="BW57" s="38">
        <f t="shared" si="20"/>
        <v>8301934677.139999</v>
      </c>
    </row>
  </sheetData>
  <sheetProtection/>
  <mergeCells count="75">
    <mergeCell ref="A1:B1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X8:Z8"/>
    <mergeCell ref="L7:N7"/>
    <mergeCell ref="O7:Q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8.7109375" style="0" customWidth="1"/>
    <col min="4" max="4" width="16.28125" style="0" customWidth="1"/>
    <col min="5" max="5" width="13.7109375" style="0" customWidth="1"/>
    <col min="6" max="6" width="18.7109375" style="0" customWidth="1"/>
    <col min="7" max="7" width="16.00390625" style="0" customWidth="1"/>
    <col min="8" max="8" width="13.7109375" style="0" customWidth="1"/>
    <col min="9" max="9" width="17.8515625" style="0" customWidth="1"/>
    <col min="10" max="10" width="14.140625" style="0" customWidth="1"/>
    <col min="11" max="11" width="13.7109375" style="0" customWidth="1"/>
    <col min="12" max="12" width="18.7109375" style="0" customWidth="1"/>
    <col min="13" max="13" width="15.8515625" style="0" customWidth="1"/>
    <col min="14" max="14" width="13.7109375" style="0" customWidth="1"/>
    <col min="15" max="15" width="18.7109375" style="0" customWidth="1"/>
    <col min="16" max="16" width="13.8515625" style="0" customWidth="1"/>
    <col min="17" max="17" width="13.7109375" style="0" customWidth="1"/>
    <col min="18" max="18" width="18.7109375" style="0" customWidth="1"/>
    <col min="19" max="19" width="14.28125" style="0" customWidth="1"/>
    <col min="20" max="20" width="13.7109375" style="0" customWidth="1"/>
    <col min="21" max="21" width="18.7109375" style="0" customWidth="1"/>
    <col min="22" max="22" width="14.28125" style="0" customWidth="1"/>
    <col min="23" max="23" width="13.7109375" style="0" customWidth="1"/>
    <col min="24" max="24" width="18.7109375" style="0" customWidth="1"/>
    <col min="25" max="25" width="16.140625" style="0" customWidth="1"/>
    <col min="26" max="26" width="13.7109375" style="0" customWidth="1"/>
    <col min="27" max="27" width="18.7109375" style="0" customWidth="1"/>
    <col min="28" max="28" width="16.28125" style="0" customWidth="1"/>
    <col min="29" max="29" width="13.7109375" style="0" customWidth="1"/>
    <col min="30" max="30" width="18.7109375" style="0" customWidth="1"/>
    <col min="31" max="31" width="16.57421875" style="0" customWidth="1"/>
    <col min="32" max="32" width="13.7109375" style="0" customWidth="1"/>
    <col min="33" max="33" width="18.7109375" style="0" customWidth="1"/>
    <col min="34" max="34" width="16.57421875" style="0" customWidth="1"/>
    <col min="35" max="35" width="13.7109375" style="0" customWidth="1"/>
    <col min="36" max="36" width="18.7109375" style="0" customWidth="1"/>
    <col min="37" max="37" width="15.00390625" style="0" customWidth="1"/>
    <col min="38" max="38" width="12.421875" style="0" customWidth="1"/>
    <col min="39" max="39" width="18.7109375" style="0" customWidth="1"/>
    <col min="40" max="40" width="15.28125" style="0" customWidth="1"/>
    <col min="41" max="41" width="13.7109375" style="0" customWidth="1"/>
    <col min="42" max="42" width="18.7109375" style="0" customWidth="1"/>
    <col min="43" max="43" width="16.00390625" style="0" customWidth="1"/>
    <col min="44" max="44" width="15.28125" style="0" customWidth="1"/>
    <col min="45" max="45" width="18.7109375" style="0" customWidth="1"/>
    <col min="46" max="46" width="15.00390625" style="0" customWidth="1"/>
    <col min="47" max="47" width="13.7109375" style="0" customWidth="1"/>
    <col min="48" max="48" width="18.7109375" style="0" customWidth="1"/>
    <col min="49" max="49" width="16.57421875" style="0" customWidth="1"/>
    <col min="50" max="50" width="13.7109375" style="0" customWidth="1"/>
    <col min="51" max="51" width="18.7109375" style="0" customWidth="1"/>
    <col min="52" max="52" width="16.421875" style="0" customWidth="1"/>
    <col min="53" max="53" width="13.7109375" style="0" customWidth="1"/>
    <col min="54" max="54" width="16.8515625" style="0" customWidth="1"/>
    <col min="55" max="55" width="15.57421875" style="0" customWidth="1"/>
    <col min="56" max="56" width="13.7109375" style="0" customWidth="1"/>
    <col min="57" max="57" width="18.7109375" style="0" customWidth="1"/>
    <col min="58" max="58" width="15.28125" style="0" customWidth="1"/>
    <col min="59" max="59" width="13.7109375" style="0" customWidth="1"/>
    <col min="60" max="60" width="18.7109375" style="0" customWidth="1"/>
    <col min="61" max="61" width="16.140625" style="0" customWidth="1"/>
    <col min="62" max="62" width="13.7109375" style="0" customWidth="1"/>
    <col min="63" max="64" width="18.7109375" style="0" customWidth="1"/>
    <col min="65" max="65" width="15.28125" style="0" customWidth="1"/>
    <col min="66" max="67" width="18.7109375" style="0" customWidth="1"/>
    <col min="68" max="68" width="13.28125" style="0" customWidth="1"/>
    <col min="69" max="70" width="18.7109375" style="0" customWidth="1"/>
    <col min="71" max="71" width="13.421875" style="0" customWidth="1"/>
    <col min="72" max="72" width="16.140625" style="0" customWidth="1"/>
    <col min="73" max="74" width="18.7109375" style="0" customWidth="1"/>
    <col min="75" max="75" width="14.8515625" style="0" customWidth="1"/>
  </cols>
  <sheetData>
    <row r="1" spans="1:10" ht="36.75" customHeight="1">
      <c r="A1" s="88" t="s">
        <v>138</v>
      </c>
      <c r="B1" s="88"/>
      <c r="C1" s="77"/>
      <c r="D1" s="77"/>
      <c r="E1" s="77"/>
      <c r="F1" s="77"/>
      <c r="G1" s="77"/>
      <c r="H1" s="77"/>
      <c r="I1" s="77"/>
      <c r="J1" s="77"/>
    </row>
    <row r="3" spans="3:6" ht="12.75">
      <c r="C3" s="89" t="s">
        <v>6</v>
      </c>
      <c r="D3" s="89"/>
      <c r="E3" s="89"/>
      <c r="F3" s="89"/>
    </row>
    <row r="4" ht="18.75">
      <c r="B4" s="3" t="s">
        <v>132</v>
      </c>
    </row>
    <row r="5" spans="2:7" ht="18.75">
      <c r="B5" s="39"/>
      <c r="C5" s="39" t="s">
        <v>131</v>
      </c>
      <c r="D5" s="3">
        <f>'[2]Entrate'!C5</f>
        <v>2022</v>
      </c>
      <c r="G5" s="3"/>
    </row>
    <row r="6" spans="2:7" ht="18.75">
      <c r="B6" s="3"/>
      <c r="G6" s="3"/>
    </row>
    <row r="7" spans="1:75" ht="12.75" customHeight="1">
      <c r="A7" s="82"/>
      <c r="B7" s="117" t="s">
        <v>66</v>
      </c>
      <c r="C7" s="92">
        <v>1</v>
      </c>
      <c r="D7" s="93"/>
      <c r="E7" s="94"/>
      <c r="F7" s="92">
        <v>2</v>
      </c>
      <c r="G7" s="93"/>
      <c r="H7" s="94"/>
      <c r="I7" s="92">
        <v>3</v>
      </c>
      <c r="J7" s="93"/>
      <c r="K7" s="94"/>
      <c r="L7" s="92">
        <v>4</v>
      </c>
      <c r="M7" s="93"/>
      <c r="N7" s="94"/>
      <c r="O7" s="92">
        <v>5</v>
      </c>
      <c r="P7" s="93"/>
      <c r="Q7" s="94"/>
      <c r="R7" s="92">
        <v>6</v>
      </c>
      <c r="S7" s="93"/>
      <c r="T7" s="94"/>
      <c r="U7" s="92">
        <v>7</v>
      </c>
      <c r="V7" s="93"/>
      <c r="W7" s="94"/>
      <c r="X7" s="92">
        <v>8</v>
      </c>
      <c r="Y7" s="93"/>
      <c r="Z7" s="94"/>
      <c r="AA7" s="92">
        <v>9</v>
      </c>
      <c r="AB7" s="93"/>
      <c r="AC7" s="94"/>
      <c r="AD7" s="92">
        <v>10</v>
      </c>
      <c r="AE7" s="93"/>
      <c r="AF7" s="94"/>
      <c r="AG7" s="93">
        <v>11</v>
      </c>
      <c r="AH7" s="93"/>
      <c r="AI7" s="94"/>
      <c r="AJ7" s="92">
        <v>12</v>
      </c>
      <c r="AK7" s="93"/>
      <c r="AL7" s="94"/>
      <c r="AM7" s="92">
        <v>13</v>
      </c>
      <c r="AN7" s="93"/>
      <c r="AO7" s="94"/>
      <c r="AP7" s="92">
        <v>14</v>
      </c>
      <c r="AQ7" s="93"/>
      <c r="AR7" s="94"/>
      <c r="AS7" s="92">
        <v>15</v>
      </c>
      <c r="AT7" s="93"/>
      <c r="AU7" s="94"/>
      <c r="AV7" s="93">
        <v>16</v>
      </c>
      <c r="AW7" s="93"/>
      <c r="AX7" s="94"/>
      <c r="AY7" s="92">
        <v>17</v>
      </c>
      <c r="AZ7" s="93"/>
      <c r="BA7" s="94"/>
      <c r="BB7" s="92">
        <v>18</v>
      </c>
      <c r="BC7" s="93"/>
      <c r="BD7" s="94"/>
      <c r="BE7" s="92">
        <v>19</v>
      </c>
      <c r="BF7" s="93"/>
      <c r="BG7" s="94"/>
      <c r="BH7" s="92">
        <v>20</v>
      </c>
      <c r="BI7" s="93"/>
      <c r="BJ7" s="94"/>
      <c r="BK7" s="93">
        <v>50</v>
      </c>
      <c r="BL7" s="93"/>
      <c r="BM7" s="94"/>
      <c r="BN7" s="92">
        <v>60</v>
      </c>
      <c r="BO7" s="93"/>
      <c r="BP7" s="94"/>
      <c r="BQ7" s="92">
        <v>99</v>
      </c>
      <c r="BR7" s="93"/>
      <c r="BS7" s="93"/>
      <c r="BT7" s="95" t="s">
        <v>129</v>
      </c>
      <c r="BU7" s="97" t="s">
        <v>130</v>
      </c>
      <c r="BV7" s="98"/>
      <c r="BW7" s="99"/>
    </row>
    <row r="8" spans="1:75" s="23" customFormat="1" ht="58.5" customHeight="1">
      <c r="A8" s="83"/>
      <c r="B8" s="118"/>
      <c r="C8" s="98" t="s">
        <v>67</v>
      </c>
      <c r="D8" s="98"/>
      <c r="E8" s="103"/>
      <c r="F8" s="104" t="s">
        <v>68</v>
      </c>
      <c r="G8" s="103"/>
      <c r="H8" s="105"/>
      <c r="I8" s="110" t="s">
        <v>69</v>
      </c>
      <c r="J8" s="111"/>
      <c r="K8" s="108"/>
      <c r="L8" s="106" t="s">
        <v>70</v>
      </c>
      <c r="M8" s="107"/>
      <c r="N8" s="108"/>
      <c r="O8" s="106" t="s">
        <v>71</v>
      </c>
      <c r="P8" s="107"/>
      <c r="Q8" s="108"/>
      <c r="R8" s="98" t="s">
        <v>133</v>
      </c>
      <c r="S8" s="98"/>
      <c r="T8" s="103"/>
      <c r="U8" s="104" t="s">
        <v>112</v>
      </c>
      <c r="V8" s="103"/>
      <c r="W8" s="105"/>
      <c r="X8" s="110" t="s">
        <v>113</v>
      </c>
      <c r="Y8" s="111"/>
      <c r="Z8" s="108"/>
      <c r="AA8" s="106" t="s">
        <v>114</v>
      </c>
      <c r="AB8" s="107"/>
      <c r="AC8" s="108"/>
      <c r="AD8" s="106" t="s">
        <v>115</v>
      </c>
      <c r="AE8" s="107"/>
      <c r="AF8" s="108"/>
      <c r="AG8" s="98" t="s">
        <v>116</v>
      </c>
      <c r="AH8" s="98"/>
      <c r="AI8" s="103"/>
      <c r="AJ8" s="104" t="s">
        <v>117</v>
      </c>
      <c r="AK8" s="103"/>
      <c r="AL8" s="105"/>
      <c r="AM8" s="110" t="s">
        <v>118</v>
      </c>
      <c r="AN8" s="111"/>
      <c r="AO8" s="108"/>
      <c r="AP8" s="106" t="s">
        <v>119</v>
      </c>
      <c r="AQ8" s="107"/>
      <c r="AR8" s="108"/>
      <c r="AS8" s="106" t="s">
        <v>120</v>
      </c>
      <c r="AT8" s="107"/>
      <c r="AU8" s="108"/>
      <c r="AV8" s="98" t="s">
        <v>121</v>
      </c>
      <c r="AW8" s="98"/>
      <c r="AX8" s="103"/>
      <c r="AY8" s="104" t="s">
        <v>122</v>
      </c>
      <c r="AZ8" s="103"/>
      <c r="BA8" s="105"/>
      <c r="BB8" s="110" t="s">
        <v>123</v>
      </c>
      <c r="BC8" s="111"/>
      <c r="BD8" s="108"/>
      <c r="BE8" s="106" t="s">
        <v>124</v>
      </c>
      <c r="BF8" s="107"/>
      <c r="BG8" s="108"/>
      <c r="BH8" s="106" t="s">
        <v>125</v>
      </c>
      <c r="BI8" s="107"/>
      <c r="BJ8" s="108"/>
      <c r="BK8" s="98" t="s">
        <v>126</v>
      </c>
      <c r="BL8" s="98"/>
      <c r="BM8" s="103"/>
      <c r="BN8" s="104" t="s">
        <v>127</v>
      </c>
      <c r="BO8" s="103"/>
      <c r="BP8" s="105"/>
      <c r="BQ8" s="110" t="s">
        <v>128</v>
      </c>
      <c r="BR8" s="111"/>
      <c r="BS8" s="107"/>
      <c r="BT8" s="96"/>
      <c r="BU8" s="100"/>
      <c r="BV8" s="116"/>
      <c r="BW8" s="102"/>
    </row>
    <row r="9" spans="1:75" s="23" customFormat="1" ht="11.25" customHeight="1">
      <c r="A9" s="83"/>
      <c r="C9" s="90" t="s">
        <v>4</v>
      </c>
      <c r="D9" s="91"/>
      <c r="E9" s="61" t="s">
        <v>5</v>
      </c>
      <c r="F9" s="90" t="s">
        <v>4</v>
      </c>
      <c r="G9" s="91"/>
      <c r="H9" s="68" t="s">
        <v>5</v>
      </c>
      <c r="I9" s="90" t="s">
        <v>4</v>
      </c>
      <c r="J9" s="91"/>
      <c r="K9" s="24" t="s">
        <v>5</v>
      </c>
      <c r="L9" s="90" t="s">
        <v>4</v>
      </c>
      <c r="M9" s="91"/>
      <c r="N9" s="24" t="s">
        <v>5</v>
      </c>
      <c r="O9" s="90" t="s">
        <v>4</v>
      </c>
      <c r="P9" s="91"/>
      <c r="Q9" s="24" t="s">
        <v>5</v>
      </c>
      <c r="R9" s="109" t="s">
        <v>4</v>
      </c>
      <c r="S9" s="91"/>
      <c r="T9" s="61" t="s">
        <v>5</v>
      </c>
      <c r="U9" s="90" t="s">
        <v>4</v>
      </c>
      <c r="V9" s="91"/>
      <c r="W9" s="68" t="s">
        <v>5</v>
      </c>
      <c r="X9" s="90" t="s">
        <v>4</v>
      </c>
      <c r="Y9" s="91"/>
      <c r="Z9" s="24" t="s">
        <v>5</v>
      </c>
      <c r="AA9" s="90" t="s">
        <v>4</v>
      </c>
      <c r="AB9" s="91"/>
      <c r="AC9" s="24" t="s">
        <v>5</v>
      </c>
      <c r="AD9" s="90" t="s">
        <v>4</v>
      </c>
      <c r="AE9" s="91"/>
      <c r="AF9" s="24" t="s">
        <v>5</v>
      </c>
      <c r="AG9" s="109" t="s">
        <v>4</v>
      </c>
      <c r="AH9" s="91"/>
      <c r="AI9" s="61" t="s">
        <v>5</v>
      </c>
      <c r="AJ9" s="90" t="s">
        <v>4</v>
      </c>
      <c r="AK9" s="91"/>
      <c r="AL9" s="68" t="s">
        <v>5</v>
      </c>
      <c r="AM9" s="90" t="s">
        <v>4</v>
      </c>
      <c r="AN9" s="91"/>
      <c r="AO9" s="24" t="s">
        <v>5</v>
      </c>
      <c r="AP9" s="90" t="s">
        <v>4</v>
      </c>
      <c r="AQ9" s="91"/>
      <c r="AR9" s="24" t="s">
        <v>5</v>
      </c>
      <c r="AS9" s="90" t="s">
        <v>4</v>
      </c>
      <c r="AT9" s="91"/>
      <c r="AU9" s="24" t="s">
        <v>5</v>
      </c>
      <c r="AV9" s="109" t="s">
        <v>4</v>
      </c>
      <c r="AW9" s="91"/>
      <c r="AX9" s="61" t="s">
        <v>5</v>
      </c>
      <c r="AY9" s="90" t="s">
        <v>4</v>
      </c>
      <c r="AZ9" s="91"/>
      <c r="BA9" s="68" t="s">
        <v>5</v>
      </c>
      <c r="BB9" s="90" t="s">
        <v>4</v>
      </c>
      <c r="BC9" s="91"/>
      <c r="BD9" s="24" t="s">
        <v>5</v>
      </c>
      <c r="BE9" s="90" t="s">
        <v>4</v>
      </c>
      <c r="BF9" s="91"/>
      <c r="BG9" s="24" t="s">
        <v>5</v>
      </c>
      <c r="BH9" s="90" t="s">
        <v>4</v>
      </c>
      <c r="BI9" s="91"/>
      <c r="BJ9" s="24" t="s">
        <v>5</v>
      </c>
      <c r="BK9" s="109" t="s">
        <v>4</v>
      </c>
      <c r="BL9" s="91"/>
      <c r="BM9" s="61" t="s">
        <v>5</v>
      </c>
      <c r="BN9" s="90" t="s">
        <v>4</v>
      </c>
      <c r="BO9" s="91"/>
      <c r="BP9" s="68" t="s">
        <v>5</v>
      </c>
      <c r="BQ9" s="90" t="s">
        <v>4</v>
      </c>
      <c r="BR9" s="91"/>
      <c r="BS9" s="24" t="s">
        <v>5</v>
      </c>
      <c r="BT9" s="75" t="s">
        <v>4</v>
      </c>
      <c r="BU9" s="90" t="s">
        <v>4</v>
      </c>
      <c r="BV9" s="91"/>
      <c r="BW9" s="24" t="s">
        <v>5</v>
      </c>
    </row>
    <row r="10" spans="1:75" s="23" customFormat="1" ht="39" customHeight="1">
      <c r="A10" s="84"/>
      <c r="C10" s="62"/>
      <c r="D10" s="66" t="s">
        <v>72</v>
      </c>
      <c r="E10" s="64"/>
      <c r="F10" s="65"/>
      <c r="G10" s="66" t="s">
        <v>72</v>
      </c>
      <c r="H10" s="67"/>
      <c r="I10" s="65"/>
      <c r="J10" s="69" t="s">
        <v>72</v>
      </c>
      <c r="K10" s="64"/>
      <c r="L10" s="63"/>
      <c r="M10" s="69" t="s">
        <v>72</v>
      </c>
      <c r="N10" s="64"/>
      <c r="O10" s="65"/>
      <c r="P10" s="69" t="s">
        <v>72</v>
      </c>
      <c r="Q10" s="64"/>
      <c r="R10" s="62"/>
      <c r="S10" s="66" t="s">
        <v>72</v>
      </c>
      <c r="T10" s="64"/>
      <c r="U10" s="65"/>
      <c r="V10" s="66" t="s">
        <v>72</v>
      </c>
      <c r="W10" s="67"/>
      <c r="X10" s="65"/>
      <c r="Y10" s="69" t="s">
        <v>72</v>
      </c>
      <c r="Z10" s="64"/>
      <c r="AA10" s="63"/>
      <c r="AB10" s="69" t="s">
        <v>72</v>
      </c>
      <c r="AC10" s="64"/>
      <c r="AD10" s="65"/>
      <c r="AE10" s="69" t="s">
        <v>72</v>
      </c>
      <c r="AF10" s="64"/>
      <c r="AG10" s="62"/>
      <c r="AH10" s="66" t="s">
        <v>72</v>
      </c>
      <c r="AI10" s="64"/>
      <c r="AJ10" s="65"/>
      <c r="AK10" s="66" t="s">
        <v>72</v>
      </c>
      <c r="AL10" s="67"/>
      <c r="AM10" s="65"/>
      <c r="AN10" s="69" t="s">
        <v>72</v>
      </c>
      <c r="AO10" s="64"/>
      <c r="AP10" s="63"/>
      <c r="AQ10" s="69" t="s">
        <v>72</v>
      </c>
      <c r="AR10" s="64"/>
      <c r="AS10" s="65"/>
      <c r="AT10" s="69" t="s">
        <v>72</v>
      </c>
      <c r="AU10" s="64"/>
      <c r="AV10" s="62"/>
      <c r="AW10" s="66" t="s">
        <v>72</v>
      </c>
      <c r="AX10" s="64"/>
      <c r="AY10" s="65"/>
      <c r="AZ10" s="66" t="s">
        <v>72</v>
      </c>
      <c r="BA10" s="67"/>
      <c r="BB10" s="65"/>
      <c r="BC10" s="69" t="s">
        <v>72</v>
      </c>
      <c r="BD10" s="64"/>
      <c r="BE10" s="63"/>
      <c r="BF10" s="69" t="s">
        <v>72</v>
      </c>
      <c r="BG10" s="64"/>
      <c r="BH10" s="65"/>
      <c r="BI10" s="69" t="s">
        <v>72</v>
      </c>
      <c r="BJ10" s="64"/>
      <c r="BK10" s="62"/>
      <c r="BL10" s="66" t="s">
        <v>72</v>
      </c>
      <c r="BM10" s="64"/>
      <c r="BN10" s="65"/>
      <c r="BO10" s="66" t="s">
        <v>72</v>
      </c>
      <c r="BP10" s="67"/>
      <c r="BQ10" s="65"/>
      <c r="BR10" s="69" t="s">
        <v>72</v>
      </c>
      <c r="BS10" s="64"/>
      <c r="BT10" s="63"/>
      <c r="BU10" s="65"/>
      <c r="BV10" s="69" t="s">
        <v>72</v>
      </c>
      <c r="BW10" s="64"/>
    </row>
    <row r="11" spans="1:75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70"/>
      <c r="L11" s="27"/>
      <c r="M11" s="27"/>
      <c r="N11" s="70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70"/>
      <c r="AA11" s="27"/>
      <c r="AB11" s="27"/>
      <c r="AC11" s="7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70"/>
      <c r="AP11" s="27"/>
      <c r="AQ11" s="27"/>
      <c r="AR11" s="70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70"/>
      <c r="BE11" s="27"/>
      <c r="BF11" s="27"/>
      <c r="BG11" s="70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70"/>
      <c r="BT11" s="27"/>
      <c r="BU11" s="27"/>
      <c r="BV11" s="27"/>
      <c r="BW11" s="27"/>
    </row>
    <row r="12" spans="1:75" ht="11.25" customHeight="1">
      <c r="A12" s="25"/>
      <c r="B12" s="58" t="s">
        <v>73</v>
      </c>
      <c r="C12" s="27"/>
      <c r="D12" s="27"/>
      <c r="E12" s="27"/>
      <c r="F12" s="27"/>
      <c r="G12" s="27"/>
      <c r="H12" s="27"/>
      <c r="I12" s="27"/>
      <c r="J12" s="27"/>
      <c r="K12" s="70"/>
      <c r="L12" s="27"/>
      <c r="M12" s="27"/>
      <c r="N12" s="70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70"/>
      <c r="AA12" s="27"/>
      <c r="AB12" s="27"/>
      <c r="AC12" s="70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70"/>
      <c r="AP12" s="27"/>
      <c r="AQ12" s="27"/>
      <c r="AR12" s="70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70"/>
      <c r="BE12" s="27"/>
      <c r="BF12" s="27"/>
      <c r="BG12" s="70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70"/>
      <c r="BT12" s="29">
        <v>0</v>
      </c>
      <c r="BU12" s="27">
        <f>BT12</f>
        <v>0</v>
      </c>
      <c r="BV12" s="27"/>
      <c r="BW12" s="27"/>
    </row>
    <row r="13" spans="1:75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70"/>
      <c r="L13" s="27"/>
      <c r="M13" s="27"/>
      <c r="N13" s="70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70"/>
      <c r="AA13" s="27"/>
      <c r="AB13" s="27"/>
      <c r="AC13" s="70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70"/>
      <c r="AP13" s="27"/>
      <c r="AQ13" s="27"/>
      <c r="AR13" s="70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70"/>
      <c r="BE13" s="27"/>
      <c r="BF13" s="27"/>
      <c r="BG13" s="70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70"/>
      <c r="BT13" s="27"/>
      <c r="BU13" s="27"/>
      <c r="BV13" s="27"/>
      <c r="BW13" s="27"/>
    </row>
    <row r="14" spans="1:75" ht="12.75">
      <c r="A14" s="50"/>
      <c r="B14" s="48" t="s">
        <v>74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75</v>
      </c>
      <c r="C15" s="29">
        <v>228188520</v>
      </c>
      <c r="D15" s="29">
        <v>0</v>
      </c>
      <c r="E15" s="29">
        <v>0</v>
      </c>
      <c r="F15" s="29">
        <v>2415750</v>
      </c>
      <c r="G15" s="29">
        <v>0</v>
      </c>
      <c r="H15" s="29">
        <v>0</v>
      </c>
      <c r="I15" s="29">
        <v>106944280</v>
      </c>
      <c r="J15" s="29">
        <v>0</v>
      </c>
      <c r="K15" s="29">
        <v>0</v>
      </c>
      <c r="L15" s="29">
        <v>101841140</v>
      </c>
      <c r="M15" s="29">
        <v>0</v>
      </c>
      <c r="N15" s="29">
        <v>0</v>
      </c>
      <c r="O15" s="29">
        <v>28127150</v>
      </c>
      <c r="P15" s="29">
        <v>0</v>
      </c>
      <c r="Q15" s="29">
        <v>0</v>
      </c>
      <c r="R15" s="29">
        <v>2137920</v>
      </c>
      <c r="S15" s="29">
        <v>0</v>
      </c>
      <c r="T15" s="29">
        <v>0</v>
      </c>
      <c r="U15" s="29">
        <v>605950</v>
      </c>
      <c r="V15" s="29">
        <v>0</v>
      </c>
      <c r="W15" s="29">
        <v>0</v>
      </c>
      <c r="X15" s="29">
        <v>16608820</v>
      </c>
      <c r="Y15" s="29">
        <v>0</v>
      </c>
      <c r="Z15" s="29">
        <v>0</v>
      </c>
      <c r="AA15" s="29">
        <v>4853360</v>
      </c>
      <c r="AB15" s="29">
        <v>0</v>
      </c>
      <c r="AC15" s="29">
        <v>0</v>
      </c>
      <c r="AD15" s="29">
        <v>11894950</v>
      </c>
      <c r="AE15" s="29">
        <v>0</v>
      </c>
      <c r="AF15" s="29">
        <v>0</v>
      </c>
      <c r="AG15" s="29">
        <v>1307840</v>
      </c>
      <c r="AH15" s="29">
        <v>0</v>
      </c>
      <c r="AI15" s="29">
        <v>0</v>
      </c>
      <c r="AJ15" s="29">
        <v>82999610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6835700</v>
      </c>
      <c r="AQ15" s="29">
        <v>0</v>
      </c>
      <c r="AR15" s="29">
        <v>0</v>
      </c>
      <c r="AS15" s="29">
        <v>8588780</v>
      </c>
      <c r="AT15" s="29">
        <v>0</v>
      </c>
      <c r="AU15" s="29">
        <v>0</v>
      </c>
      <c r="AV15" s="29">
        <v>133630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952740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604436140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0</v>
      </c>
    </row>
    <row r="16" spans="1:75" ht="15">
      <c r="A16" s="26">
        <f>A15+1</f>
        <v>102</v>
      </c>
      <c r="B16" s="28" t="s">
        <v>76</v>
      </c>
      <c r="C16" s="29">
        <v>17699880</v>
      </c>
      <c r="D16" s="29">
        <v>0</v>
      </c>
      <c r="E16" s="29">
        <v>0</v>
      </c>
      <c r="F16" s="29">
        <v>202030</v>
      </c>
      <c r="G16" s="29">
        <v>0</v>
      </c>
      <c r="H16" s="29">
        <v>0</v>
      </c>
      <c r="I16" s="29">
        <v>9655770</v>
      </c>
      <c r="J16" s="29">
        <v>0</v>
      </c>
      <c r="K16" s="29">
        <v>0</v>
      </c>
      <c r="L16" s="29">
        <v>7992350</v>
      </c>
      <c r="M16" s="29">
        <v>0</v>
      </c>
      <c r="N16" s="29">
        <v>0</v>
      </c>
      <c r="O16" s="29">
        <v>1154280</v>
      </c>
      <c r="P16" s="29">
        <v>0</v>
      </c>
      <c r="Q16" s="29">
        <v>0</v>
      </c>
      <c r="R16" s="29">
        <v>174740</v>
      </c>
      <c r="S16" s="29">
        <v>0</v>
      </c>
      <c r="T16" s="29">
        <v>0</v>
      </c>
      <c r="U16" s="29">
        <v>46040</v>
      </c>
      <c r="V16" s="29">
        <v>0</v>
      </c>
      <c r="W16" s="29">
        <v>0</v>
      </c>
      <c r="X16" s="29">
        <v>2852720</v>
      </c>
      <c r="Y16" s="29">
        <v>0</v>
      </c>
      <c r="Z16" s="29">
        <v>0</v>
      </c>
      <c r="AA16" s="29">
        <v>406880</v>
      </c>
      <c r="AB16" s="29">
        <v>0</v>
      </c>
      <c r="AC16" s="29">
        <v>0</v>
      </c>
      <c r="AD16" s="29">
        <v>1021450</v>
      </c>
      <c r="AE16" s="29">
        <v>0</v>
      </c>
      <c r="AF16" s="29">
        <v>0</v>
      </c>
      <c r="AG16" s="29">
        <v>115780</v>
      </c>
      <c r="AH16" s="29">
        <v>0</v>
      </c>
      <c r="AI16" s="29">
        <v>0</v>
      </c>
      <c r="AJ16" s="29">
        <v>3242070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565060</v>
      </c>
      <c r="AQ16" s="29">
        <v>0</v>
      </c>
      <c r="AR16" s="29">
        <v>0</v>
      </c>
      <c r="AS16" s="29">
        <v>694320</v>
      </c>
      <c r="AT16" s="29">
        <v>0</v>
      </c>
      <c r="AU16" s="29">
        <v>0</v>
      </c>
      <c r="AV16" s="29">
        <v>9200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79860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45912430</v>
      </c>
      <c r="BV16" s="30">
        <f t="shared" si="0"/>
        <v>0</v>
      </c>
      <c r="BW16" s="30">
        <f t="shared" si="0"/>
        <v>0</v>
      </c>
    </row>
    <row r="17" spans="1:75" ht="15">
      <c r="A17" s="26">
        <f aca="true" t="shared" si="2" ref="A17:A24">A16+1</f>
        <v>103</v>
      </c>
      <c r="B17" s="28" t="s">
        <v>77</v>
      </c>
      <c r="C17" s="29">
        <v>80913360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51079940</v>
      </c>
      <c r="J17" s="29">
        <v>0</v>
      </c>
      <c r="K17" s="29">
        <v>0</v>
      </c>
      <c r="L17" s="29">
        <v>113985050</v>
      </c>
      <c r="M17" s="29">
        <v>0</v>
      </c>
      <c r="N17" s="29">
        <v>0</v>
      </c>
      <c r="O17" s="29">
        <v>40806650</v>
      </c>
      <c r="P17" s="29">
        <v>0</v>
      </c>
      <c r="Q17" s="29">
        <v>0</v>
      </c>
      <c r="R17" s="29">
        <v>15930750</v>
      </c>
      <c r="S17" s="29">
        <v>0</v>
      </c>
      <c r="T17" s="29">
        <v>0</v>
      </c>
      <c r="U17" s="29">
        <v>1640720</v>
      </c>
      <c r="V17" s="29">
        <v>0</v>
      </c>
      <c r="W17" s="29">
        <v>0</v>
      </c>
      <c r="X17" s="29">
        <v>50053090</v>
      </c>
      <c r="Y17" s="29">
        <v>0</v>
      </c>
      <c r="Z17" s="29">
        <v>0</v>
      </c>
      <c r="AA17" s="29">
        <v>339546180</v>
      </c>
      <c r="AB17" s="29">
        <v>0</v>
      </c>
      <c r="AC17" s="29">
        <v>0</v>
      </c>
      <c r="AD17" s="29">
        <v>174784030</v>
      </c>
      <c r="AE17" s="29">
        <v>0</v>
      </c>
      <c r="AF17" s="29">
        <v>0</v>
      </c>
      <c r="AG17" s="29">
        <v>1672380</v>
      </c>
      <c r="AH17" s="29">
        <v>0</v>
      </c>
      <c r="AI17" s="29">
        <v>0</v>
      </c>
      <c r="AJ17" s="29">
        <v>309029340</v>
      </c>
      <c r="AK17" s="29">
        <v>0</v>
      </c>
      <c r="AL17" s="29">
        <v>0</v>
      </c>
      <c r="AM17" s="29">
        <v>1648030</v>
      </c>
      <c r="AN17" s="29">
        <v>0</v>
      </c>
      <c r="AO17" s="29">
        <v>0</v>
      </c>
      <c r="AP17" s="29">
        <v>8092886.29</v>
      </c>
      <c r="AQ17" s="29">
        <v>0</v>
      </c>
      <c r="AR17" s="29">
        <v>0</v>
      </c>
      <c r="AS17" s="29">
        <v>11701770</v>
      </c>
      <c r="AT17" s="29">
        <v>0</v>
      </c>
      <c r="AU17" s="29">
        <v>0</v>
      </c>
      <c r="AV17" s="29">
        <v>209140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7252370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1208345686.29</v>
      </c>
      <c r="BV17" s="30">
        <f t="shared" si="0"/>
        <v>0</v>
      </c>
      <c r="BW17" s="30">
        <f t="shared" si="0"/>
        <v>0</v>
      </c>
    </row>
    <row r="18" spans="1:75" ht="15">
      <c r="A18" s="26">
        <f t="shared" si="2"/>
        <v>104</v>
      </c>
      <c r="B18" s="28" t="s">
        <v>23</v>
      </c>
      <c r="C18" s="29">
        <v>8259890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36710670</v>
      </c>
      <c r="M18" s="29">
        <v>0</v>
      </c>
      <c r="N18" s="29">
        <v>0</v>
      </c>
      <c r="O18" s="29">
        <v>14377800</v>
      </c>
      <c r="P18" s="29">
        <v>0</v>
      </c>
      <c r="Q18" s="29">
        <v>0</v>
      </c>
      <c r="R18" s="29">
        <v>547850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35511810</v>
      </c>
      <c r="Y18" s="29">
        <v>0</v>
      </c>
      <c r="Z18" s="29">
        <v>0</v>
      </c>
      <c r="AA18" s="29">
        <v>2982500</v>
      </c>
      <c r="AB18" s="29">
        <v>0</v>
      </c>
      <c r="AC18" s="29">
        <v>0</v>
      </c>
      <c r="AD18" s="29">
        <v>345000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48356850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7167280</v>
      </c>
      <c r="AQ18" s="29">
        <v>0</v>
      </c>
      <c r="AR18" s="29">
        <v>0</v>
      </c>
      <c r="AS18" s="29">
        <v>1699780</v>
      </c>
      <c r="AT18" s="29">
        <v>0</v>
      </c>
      <c r="AU18" s="29">
        <v>0</v>
      </c>
      <c r="AV18" s="29">
        <v>10000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1385000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157354430</v>
      </c>
      <c r="BV18" s="30">
        <f t="shared" si="0"/>
        <v>0</v>
      </c>
      <c r="BW18" s="30">
        <f t="shared" si="0"/>
        <v>0</v>
      </c>
    </row>
    <row r="19" spans="1:75" ht="15">
      <c r="A19" s="26">
        <f t="shared" si="2"/>
        <v>105</v>
      </c>
      <c r="B19" s="28" t="s">
        <v>78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80</v>
      </c>
      <c r="C21" s="29">
        <v>14682770</v>
      </c>
      <c r="D21" s="29">
        <v>0</v>
      </c>
      <c r="E21" s="29">
        <v>0</v>
      </c>
      <c r="F21" s="29">
        <v>166070</v>
      </c>
      <c r="G21" s="29">
        <v>0</v>
      </c>
      <c r="H21" s="29">
        <v>0</v>
      </c>
      <c r="I21" s="29">
        <v>654900</v>
      </c>
      <c r="J21" s="29">
        <v>0</v>
      </c>
      <c r="K21" s="29">
        <v>0</v>
      </c>
      <c r="L21" s="29">
        <v>9022900</v>
      </c>
      <c r="M21" s="29">
        <v>0</v>
      </c>
      <c r="N21" s="29">
        <v>0</v>
      </c>
      <c r="O21" s="29">
        <v>8431200</v>
      </c>
      <c r="P21" s="29">
        <v>0</v>
      </c>
      <c r="Q21" s="29">
        <v>0</v>
      </c>
      <c r="R21" s="29">
        <v>1557250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7026980</v>
      </c>
      <c r="Y21" s="29">
        <v>0</v>
      </c>
      <c r="Z21" s="29">
        <v>0</v>
      </c>
      <c r="AA21" s="29">
        <v>6597690</v>
      </c>
      <c r="AB21" s="29">
        <v>0</v>
      </c>
      <c r="AC21" s="29">
        <v>0</v>
      </c>
      <c r="AD21" s="29">
        <v>68433520</v>
      </c>
      <c r="AE21" s="29">
        <v>0</v>
      </c>
      <c r="AF21" s="29">
        <v>0</v>
      </c>
      <c r="AG21" s="29">
        <v>34180</v>
      </c>
      <c r="AH21" s="29">
        <v>0</v>
      </c>
      <c r="AI21" s="29">
        <v>0</v>
      </c>
      <c r="AJ21" s="29">
        <v>4727530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169980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121504970</v>
      </c>
      <c r="BV21" s="30">
        <f t="shared" si="0"/>
        <v>0</v>
      </c>
      <c r="BW21" s="30">
        <f t="shared" si="0"/>
        <v>0</v>
      </c>
    </row>
    <row r="22" spans="1:75" ht="15">
      <c r="A22" s="26">
        <f t="shared" si="2"/>
        <v>108</v>
      </c>
      <c r="B22" s="28" t="s">
        <v>81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82</v>
      </c>
      <c r="C23" s="29">
        <v>5857900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700000</v>
      </c>
      <c r="J23" s="29">
        <v>0</v>
      </c>
      <c r="K23" s="29">
        <v>0</v>
      </c>
      <c r="L23" s="29">
        <v>187100</v>
      </c>
      <c r="M23" s="29">
        <v>0</v>
      </c>
      <c r="N23" s="29">
        <v>0</v>
      </c>
      <c r="O23" s="29">
        <v>19900</v>
      </c>
      <c r="P23" s="29">
        <v>0</v>
      </c>
      <c r="Q23" s="29">
        <v>0</v>
      </c>
      <c r="R23" s="29">
        <v>22000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431000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110000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228000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8000</v>
      </c>
      <c r="AQ23" s="29">
        <v>0</v>
      </c>
      <c r="AR23" s="29">
        <v>0</v>
      </c>
      <c r="AS23" s="29">
        <v>6000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7569900</v>
      </c>
      <c r="BV23" s="30">
        <f t="shared" si="0"/>
        <v>0</v>
      </c>
      <c r="BW23" s="30">
        <f t="shared" si="0"/>
        <v>0</v>
      </c>
    </row>
    <row r="24" spans="1:75" ht="15">
      <c r="A24" s="26">
        <f t="shared" si="2"/>
        <v>110</v>
      </c>
      <c r="B24" s="28" t="s">
        <v>83</v>
      </c>
      <c r="C24" s="29">
        <v>46027560</v>
      </c>
      <c r="D24" s="29">
        <v>25110390</v>
      </c>
      <c r="E24" s="29">
        <v>0</v>
      </c>
      <c r="F24" s="29">
        <v>0</v>
      </c>
      <c r="G24" s="29">
        <v>0</v>
      </c>
      <c r="H24" s="29">
        <v>0</v>
      </c>
      <c r="I24" s="29">
        <v>75000</v>
      </c>
      <c r="J24" s="29">
        <v>0</v>
      </c>
      <c r="K24" s="29">
        <v>0</v>
      </c>
      <c r="L24" s="29">
        <v>17000</v>
      </c>
      <c r="M24" s="29">
        <v>0</v>
      </c>
      <c r="N24" s="29">
        <v>0</v>
      </c>
      <c r="O24" s="29">
        <v>440000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50000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10000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10000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361839000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408468560</v>
      </c>
      <c r="BV24" s="30">
        <f t="shared" si="0"/>
        <v>25110390</v>
      </c>
      <c r="BW24" s="30">
        <f t="shared" si="0"/>
        <v>0</v>
      </c>
    </row>
    <row r="25" spans="1:75" s="33" customFormat="1" ht="15.75" thickBot="1">
      <c r="A25" s="71">
        <v>100</v>
      </c>
      <c r="B25" s="31" t="s">
        <v>84</v>
      </c>
      <c r="C25" s="32">
        <f aca="true" t="shared" si="3" ref="C25:BN25">SUM(C15:C24)</f>
        <v>401629880</v>
      </c>
      <c r="D25" s="32">
        <f t="shared" si="3"/>
        <v>25110390</v>
      </c>
      <c r="E25" s="32">
        <f t="shared" si="3"/>
        <v>0</v>
      </c>
      <c r="F25" s="32">
        <f t="shared" si="3"/>
        <v>2783850</v>
      </c>
      <c r="G25" s="32">
        <f t="shared" si="3"/>
        <v>0</v>
      </c>
      <c r="H25" s="32">
        <f t="shared" si="3"/>
        <v>0</v>
      </c>
      <c r="I25" s="32">
        <f t="shared" si="3"/>
        <v>169109890</v>
      </c>
      <c r="J25" s="32">
        <f t="shared" si="3"/>
        <v>0</v>
      </c>
      <c r="K25" s="32">
        <f t="shared" si="3"/>
        <v>0</v>
      </c>
      <c r="L25" s="32">
        <f t="shared" si="3"/>
        <v>269756210</v>
      </c>
      <c r="M25" s="32">
        <f t="shared" si="3"/>
        <v>0</v>
      </c>
      <c r="N25" s="32">
        <f t="shared" si="3"/>
        <v>0</v>
      </c>
      <c r="O25" s="32">
        <f t="shared" si="3"/>
        <v>93356980</v>
      </c>
      <c r="P25" s="32">
        <f t="shared" si="3"/>
        <v>0</v>
      </c>
      <c r="Q25" s="32">
        <f t="shared" si="3"/>
        <v>0</v>
      </c>
      <c r="R25" s="32">
        <f t="shared" si="3"/>
        <v>20370510</v>
      </c>
      <c r="S25" s="32">
        <f t="shared" si="3"/>
        <v>0</v>
      </c>
      <c r="T25" s="32">
        <f t="shared" si="3"/>
        <v>0</v>
      </c>
      <c r="U25" s="32">
        <f t="shared" si="3"/>
        <v>2292710</v>
      </c>
      <c r="V25" s="32">
        <f t="shared" si="3"/>
        <v>0</v>
      </c>
      <c r="W25" s="32">
        <f t="shared" si="3"/>
        <v>0</v>
      </c>
      <c r="X25" s="32">
        <f t="shared" si="3"/>
        <v>112534420</v>
      </c>
      <c r="Y25" s="32">
        <f t="shared" si="3"/>
        <v>0</v>
      </c>
      <c r="Z25" s="32">
        <f t="shared" si="3"/>
        <v>0</v>
      </c>
      <c r="AA25" s="32">
        <f t="shared" si="3"/>
        <v>354386610</v>
      </c>
      <c r="AB25" s="32">
        <f t="shared" si="3"/>
        <v>0</v>
      </c>
      <c r="AC25" s="32">
        <f t="shared" si="3"/>
        <v>0</v>
      </c>
      <c r="AD25" s="32">
        <f t="shared" si="3"/>
        <v>256588950</v>
      </c>
      <c r="AE25" s="32">
        <f t="shared" si="3"/>
        <v>0</v>
      </c>
      <c r="AF25" s="32">
        <f t="shared" si="3"/>
        <v>0</v>
      </c>
      <c r="AG25" s="32">
        <f t="shared" si="3"/>
        <v>3140180</v>
      </c>
      <c r="AH25" s="32">
        <f t="shared" si="3"/>
        <v>0</v>
      </c>
      <c r="AI25" s="32">
        <f t="shared" si="3"/>
        <v>0</v>
      </c>
      <c r="AJ25" s="32">
        <f t="shared" si="3"/>
        <v>448583400</v>
      </c>
      <c r="AK25" s="32">
        <f t="shared" si="3"/>
        <v>0</v>
      </c>
      <c r="AL25" s="32">
        <f t="shared" si="3"/>
        <v>0</v>
      </c>
      <c r="AM25" s="32">
        <f t="shared" si="3"/>
        <v>1658030</v>
      </c>
      <c r="AN25" s="32">
        <f t="shared" si="3"/>
        <v>0</v>
      </c>
      <c r="AO25" s="32">
        <f t="shared" si="3"/>
        <v>0</v>
      </c>
      <c r="AP25" s="32">
        <f t="shared" si="3"/>
        <v>22838906.29</v>
      </c>
      <c r="AQ25" s="32">
        <f t="shared" si="3"/>
        <v>0</v>
      </c>
      <c r="AR25" s="32">
        <f t="shared" si="3"/>
        <v>0</v>
      </c>
      <c r="AS25" s="32">
        <f t="shared" si="3"/>
        <v>22690650</v>
      </c>
      <c r="AT25" s="32">
        <f t="shared" si="3"/>
        <v>0</v>
      </c>
      <c r="AU25" s="32">
        <f t="shared" si="3"/>
        <v>0</v>
      </c>
      <c r="AV25" s="32">
        <f t="shared" si="3"/>
        <v>361970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9669970</v>
      </c>
      <c r="BF25" s="32">
        <f t="shared" si="3"/>
        <v>0</v>
      </c>
      <c r="BG25" s="32">
        <f t="shared" si="3"/>
        <v>0</v>
      </c>
      <c r="BH25" s="32">
        <f t="shared" si="3"/>
        <v>361839000</v>
      </c>
      <c r="BI25" s="32">
        <f t="shared" si="3"/>
        <v>0</v>
      </c>
      <c r="BJ25" s="32">
        <f t="shared" si="3"/>
        <v>0</v>
      </c>
      <c r="BK25" s="32">
        <f t="shared" si="3"/>
        <v>0</v>
      </c>
      <c r="BL25" s="32">
        <f t="shared" si="3"/>
        <v>0</v>
      </c>
      <c r="BM25" s="32">
        <f t="shared" si="3"/>
        <v>0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2553592116.29</v>
      </c>
      <c r="BV25" s="32">
        <f t="shared" si="4"/>
        <v>25110390</v>
      </c>
      <c r="BW25" s="32">
        <f t="shared" si="4"/>
        <v>0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85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86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87</v>
      </c>
      <c r="C29" s="29">
        <v>114127927.06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3820000</v>
      </c>
      <c r="J29" s="29">
        <v>0</v>
      </c>
      <c r="K29" s="29">
        <v>0</v>
      </c>
      <c r="L29" s="29">
        <v>73417437.36</v>
      </c>
      <c r="M29" s="29">
        <v>0</v>
      </c>
      <c r="N29" s="29">
        <v>0</v>
      </c>
      <c r="O29" s="29">
        <v>43220349.67</v>
      </c>
      <c r="P29" s="29">
        <v>0</v>
      </c>
      <c r="Q29" s="29">
        <v>0</v>
      </c>
      <c r="R29" s="29">
        <v>34215603.36</v>
      </c>
      <c r="S29" s="29">
        <v>0</v>
      </c>
      <c r="T29" s="29">
        <v>0</v>
      </c>
      <c r="U29" s="29">
        <v>600000</v>
      </c>
      <c r="V29" s="29">
        <v>0</v>
      </c>
      <c r="W29" s="29">
        <v>0</v>
      </c>
      <c r="X29" s="29">
        <v>126767765.63</v>
      </c>
      <c r="Y29" s="29">
        <v>0</v>
      </c>
      <c r="Z29" s="29">
        <v>0</v>
      </c>
      <c r="AA29" s="29">
        <v>68238054.13</v>
      </c>
      <c r="AB29" s="29">
        <v>0</v>
      </c>
      <c r="AC29" s="29">
        <v>0</v>
      </c>
      <c r="AD29" s="29">
        <v>613476695.71</v>
      </c>
      <c r="AE29" s="29">
        <v>0</v>
      </c>
      <c r="AF29" s="29">
        <v>0</v>
      </c>
      <c r="AG29" s="29">
        <v>3909200</v>
      </c>
      <c r="AH29" s="29">
        <v>0</v>
      </c>
      <c r="AI29" s="29">
        <v>0</v>
      </c>
      <c r="AJ29" s="29">
        <v>21587179.01</v>
      </c>
      <c r="AK29" s="29">
        <v>0</v>
      </c>
      <c r="AL29" s="29">
        <v>0</v>
      </c>
      <c r="AM29" s="29">
        <v>350000</v>
      </c>
      <c r="AN29" s="29">
        <v>0</v>
      </c>
      <c r="AO29" s="29">
        <v>0</v>
      </c>
      <c r="AP29" s="29">
        <v>1986476.7</v>
      </c>
      <c r="AQ29" s="29">
        <v>0</v>
      </c>
      <c r="AR29" s="29">
        <v>0</v>
      </c>
      <c r="AS29" s="29">
        <v>70000</v>
      </c>
      <c r="AT29" s="29">
        <v>0</v>
      </c>
      <c r="AU29" s="29">
        <v>0</v>
      </c>
      <c r="AV29" s="29">
        <v>120000</v>
      </c>
      <c r="AW29" s="29">
        <v>0</v>
      </c>
      <c r="AX29" s="29">
        <v>0</v>
      </c>
      <c r="AY29" s="29">
        <v>490000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20000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1106416688.63</v>
      </c>
      <c r="BV29" s="30">
        <f t="shared" si="5"/>
        <v>0</v>
      </c>
      <c r="BW29" s="30">
        <f t="shared" si="5"/>
        <v>0</v>
      </c>
    </row>
    <row r="30" spans="1:75" ht="15">
      <c r="A30" s="26">
        <f>A29+1</f>
        <v>203</v>
      </c>
      <c r="B30" s="28" t="s">
        <v>88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1500000</v>
      </c>
      <c r="M30" s="29">
        <v>0</v>
      </c>
      <c r="N30" s="29">
        <v>0</v>
      </c>
      <c r="O30" s="29">
        <v>10829006.89</v>
      </c>
      <c r="P30" s="29">
        <v>0</v>
      </c>
      <c r="Q30" s="29">
        <v>0</v>
      </c>
      <c r="R30" s="29">
        <v>3700000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2086625</v>
      </c>
      <c r="Y30" s="29">
        <v>0</v>
      </c>
      <c r="Z30" s="29">
        <v>0</v>
      </c>
      <c r="AA30" s="29">
        <v>11420500</v>
      </c>
      <c r="AB30" s="29">
        <v>0</v>
      </c>
      <c r="AC30" s="29">
        <v>0</v>
      </c>
      <c r="AD30" s="29">
        <v>32950000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750000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10880000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74116131.89</v>
      </c>
      <c r="BV30" s="30">
        <f t="shared" si="5"/>
        <v>0</v>
      </c>
      <c r="BW30" s="30">
        <f t="shared" si="5"/>
        <v>0</v>
      </c>
    </row>
    <row r="31" spans="1:75" ht="15">
      <c r="A31" s="26">
        <f>A30+1</f>
        <v>204</v>
      </c>
      <c r="B31" s="28" t="s">
        <v>89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90</v>
      </c>
      <c r="C32" s="29">
        <v>256824578.09</v>
      </c>
      <c r="D32" s="29">
        <v>250624578.09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202337000</v>
      </c>
      <c r="M32" s="29">
        <v>198337000</v>
      </c>
      <c r="N32" s="29">
        <v>0</v>
      </c>
      <c r="O32" s="29">
        <v>75986240.02</v>
      </c>
      <c r="P32" s="29">
        <v>75986240.02</v>
      </c>
      <c r="Q32" s="29">
        <v>0</v>
      </c>
      <c r="R32" s="29">
        <v>58663798.96</v>
      </c>
      <c r="S32" s="29">
        <v>58663798.96</v>
      </c>
      <c r="T32" s="29">
        <v>0</v>
      </c>
      <c r="U32" s="29">
        <v>0</v>
      </c>
      <c r="V32" s="29">
        <v>0</v>
      </c>
      <c r="W32" s="29">
        <v>0</v>
      </c>
      <c r="X32" s="29">
        <v>357573614.24</v>
      </c>
      <c r="Y32" s="29">
        <v>345903614.24</v>
      </c>
      <c r="Z32" s="29">
        <v>0</v>
      </c>
      <c r="AA32" s="29">
        <v>114815029.35</v>
      </c>
      <c r="AB32" s="29">
        <v>114815029.35</v>
      </c>
      <c r="AC32" s="29">
        <v>0</v>
      </c>
      <c r="AD32" s="29">
        <v>5184010905.14</v>
      </c>
      <c r="AE32" s="29">
        <v>5184010905.14</v>
      </c>
      <c r="AF32" s="29">
        <v>0</v>
      </c>
      <c r="AG32" s="29">
        <v>0</v>
      </c>
      <c r="AH32" s="29">
        <v>0</v>
      </c>
      <c r="AI32" s="29">
        <v>0</v>
      </c>
      <c r="AJ32" s="29">
        <v>57830921.03</v>
      </c>
      <c r="AK32" s="29">
        <v>57830921.03</v>
      </c>
      <c r="AL32" s="29">
        <v>0</v>
      </c>
      <c r="AM32" s="29">
        <v>0</v>
      </c>
      <c r="AN32" s="29">
        <v>0</v>
      </c>
      <c r="AO32" s="29">
        <v>0</v>
      </c>
      <c r="AP32" s="29">
        <v>3295171.28</v>
      </c>
      <c r="AQ32" s="29">
        <v>3295171.28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14885000</v>
      </c>
      <c r="AZ32" s="29">
        <v>14885000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6326222258.11</v>
      </c>
      <c r="BV32" s="30">
        <f t="shared" si="5"/>
        <v>6304352258.11</v>
      </c>
      <c r="BW32" s="30">
        <f t="shared" si="5"/>
        <v>0</v>
      </c>
    </row>
    <row r="33" spans="1:75" s="33" customFormat="1" ht="15.75" thickBot="1">
      <c r="A33" s="71">
        <v>200</v>
      </c>
      <c r="B33" s="31" t="s">
        <v>91</v>
      </c>
      <c r="C33" s="32">
        <f aca="true" t="shared" si="6" ref="C33:BN33">SUM(C28:C32)</f>
        <v>370952505.15</v>
      </c>
      <c r="D33" s="32">
        <f t="shared" si="6"/>
        <v>250624578.09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3820000</v>
      </c>
      <c r="J33" s="32">
        <f t="shared" si="6"/>
        <v>0</v>
      </c>
      <c r="K33" s="32">
        <f t="shared" si="6"/>
        <v>0</v>
      </c>
      <c r="L33" s="32">
        <f t="shared" si="6"/>
        <v>277254437.36</v>
      </c>
      <c r="M33" s="32">
        <f t="shared" si="6"/>
        <v>198337000</v>
      </c>
      <c r="N33" s="32">
        <f t="shared" si="6"/>
        <v>0</v>
      </c>
      <c r="O33" s="32">
        <f t="shared" si="6"/>
        <v>130035596.58</v>
      </c>
      <c r="P33" s="32">
        <f t="shared" si="6"/>
        <v>75986240.02</v>
      </c>
      <c r="Q33" s="32">
        <f t="shared" si="6"/>
        <v>0</v>
      </c>
      <c r="R33" s="32">
        <f t="shared" si="6"/>
        <v>96579402.32</v>
      </c>
      <c r="S33" s="32">
        <f t="shared" si="6"/>
        <v>58663798.96</v>
      </c>
      <c r="T33" s="32">
        <f t="shared" si="6"/>
        <v>0</v>
      </c>
      <c r="U33" s="32">
        <f t="shared" si="6"/>
        <v>600000</v>
      </c>
      <c r="V33" s="32">
        <f t="shared" si="6"/>
        <v>0</v>
      </c>
      <c r="W33" s="32">
        <f t="shared" si="6"/>
        <v>0</v>
      </c>
      <c r="X33" s="32">
        <f t="shared" si="6"/>
        <v>486428004.87</v>
      </c>
      <c r="Y33" s="32">
        <f t="shared" si="6"/>
        <v>345903614.24</v>
      </c>
      <c r="Z33" s="32">
        <f t="shared" si="6"/>
        <v>0</v>
      </c>
      <c r="AA33" s="32">
        <f t="shared" si="6"/>
        <v>194473583.48</v>
      </c>
      <c r="AB33" s="32">
        <f t="shared" si="6"/>
        <v>114815029.35</v>
      </c>
      <c r="AC33" s="32">
        <f t="shared" si="6"/>
        <v>0</v>
      </c>
      <c r="AD33" s="32">
        <f t="shared" si="6"/>
        <v>5830437600.85</v>
      </c>
      <c r="AE33" s="32">
        <f t="shared" si="6"/>
        <v>5184010905.14</v>
      </c>
      <c r="AF33" s="32">
        <f t="shared" si="6"/>
        <v>0</v>
      </c>
      <c r="AG33" s="32">
        <f t="shared" si="6"/>
        <v>3909200</v>
      </c>
      <c r="AH33" s="32">
        <f t="shared" si="6"/>
        <v>0</v>
      </c>
      <c r="AI33" s="32">
        <f t="shared" si="6"/>
        <v>0</v>
      </c>
      <c r="AJ33" s="32">
        <f t="shared" si="6"/>
        <v>80168100.04</v>
      </c>
      <c r="AK33" s="32">
        <f t="shared" si="6"/>
        <v>57830921.03</v>
      </c>
      <c r="AL33" s="32">
        <f t="shared" si="6"/>
        <v>0</v>
      </c>
      <c r="AM33" s="32">
        <f t="shared" si="6"/>
        <v>350000</v>
      </c>
      <c r="AN33" s="32">
        <f t="shared" si="6"/>
        <v>0</v>
      </c>
      <c r="AO33" s="32">
        <f t="shared" si="6"/>
        <v>0</v>
      </c>
      <c r="AP33" s="32">
        <f t="shared" si="6"/>
        <v>16161647.979999999</v>
      </c>
      <c r="AQ33" s="32">
        <f t="shared" si="6"/>
        <v>3295171.28</v>
      </c>
      <c r="AR33" s="32">
        <f t="shared" si="6"/>
        <v>0</v>
      </c>
      <c r="AS33" s="32">
        <f t="shared" si="6"/>
        <v>70000</v>
      </c>
      <c r="AT33" s="32">
        <f t="shared" si="6"/>
        <v>0</v>
      </c>
      <c r="AU33" s="32">
        <f t="shared" si="6"/>
        <v>0</v>
      </c>
      <c r="AV33" s="32">
        <f t="shared" si="6"/>
        <v>120000</v>
      </c>
      <c r="AW33" s="32">
        <f t="shared" si="6"/>
        <v>0</v>
      </c>
      <c r="AX33" s="32">
        <f t="shared" si="6"/>
        <v>0</v>
      </c>
      <c r="AY33" s="32">
        <f t="shared" si="6"/>
        <v>15375000</v>
      </c>
      <c r="AZ33" s="32">
        <f t="shared" si="6"/>
        <v>14885000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20000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7506755078.63</v>
      </c>
      <c r="BV33" s="32">
        <f t="shared" si="7"/>
        <v>6304352258.11</v>
      </c>
      <c r="BW33" s="32">
        <f t="shared" si="7"/>
        <v>0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92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5">
      <c r="A37" s="26">
        <f>A36+1</f>
        <v>302</v>
      </c>
      <c r="B37" s="28" t="s">
        <v>94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95</v>
      </c>
      <c r="C38" s="29">
        <v>6500000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6500000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96</v>
      </c>
      <c r="C39" s="29">
        <v>200000000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200000000</v>
      </c>
      <c r="BV39" s="30">
        <f t="shared" si="8"/>
        <v>0</v>
      </c>
      <c r="BW39" s="30">
        <f t="shared" si="8"/>
        <v>0</v>
      </c>
    </row>
    <row r="40" spans="1:75" s="33" customFormat="1" ht="15.75" thickBot="1">
      <c r="A40" s="71">
        <v>300</v>
      </c>
      <c r="B40" s="31" t="s">
        <v>97</v>
      </c>
      <c r="C40" s="32">
        <f aca="true" t="shared" si="9" ref="C40:BN40">SUM(C36:C39)</f>
        <v>206500000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206500000</v>
      </c>
      <c r="BV40" s="32">
        <f t="shared" si="10"/>
        <v>0</v>
      </c>
      <c r="BW40" s="32">
        <f t="shared" si="10"/>
        <v>0</v>
      </c>
    </row>
    <row r="41" spans="1:75" ht="13.5" thickTop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>
      <c r="A42" s="50"/>
      <c r="B42" s="48" t="s">
        <v>98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99</v>
      </c>
      <c r="C43" s="29">
        <v>4871130</v>
      </c>
      <c r="D43" s="29">
        <v>0</v>
      </c>
      <c r="E43" s="29">
        <v>0</v>
      </c>
      <c r="F43" s="29">
        <v>50540</v>
      </c>
      <c r="G43" s="29">
        <v>0</v>
      </c>
      <c r="H43" s="29">
        <v>0</v>
      </c>
      <c r="I43" s="29">
        <v>357230</v>
      </c>
      <c r="J43" s="29">
        <v>0</v>
      </c>
      <c r="K43" s="29">
        <v>0</v>
      </c>
      <c r="L43" s="29">
        <v>3576960</v>
      </c>
      <c r="M43" s="29">
        <v>0</v>
      </c>
      <c r="N43" s="29">
        <v>0</v>
      </c>
      <c r="O43" s="29">
        <v>4752490</v>
      </c>
      <c r="P43" s="29">
        <v>0</v>
      </c>
      <c r="Q43" s="29">
        <v>0</v>
      </c>
      <c r="R43" s="29">
        <v>1096610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3783100</v>
      </c>
      <c r="Y43" s="29">
        <v>0</v>
      </c>
      <c r="Z43" s="29">
        <v>0</v>
      </c>
      <c r="AA43" s="29">
        <v>3747010</v>
      </c>
      <c r="AB43" s="29">
        <v>0</v>
      </c>
      <c r="AC43" s="29">
        <v>0</v>
      </c>
      <c r="AD43" s="29">
        <v>32115490</v>
      </c>
      <c r="AE43" s="29">
        <v>0</v>
      </c>
      <c r="AF43" s="29">
        <v>0</v>
      </c>
      <c r="AG43" s="29">
        <v>28460</v>
      </c>
      <c r="AH43" s="29">
        <v>0</v>
      </c>
      <c r="AI43" s="29">
        <v>0</v>
      </c>
      <c r="AJ43" s="29">
        <v>2436960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86870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 aca="true" t="shared" si="11" ref="BU43:BW46">+C43+F43+I43+L43+O43+R43+U43+X43+AA43+AD43+AG43+AJ43+AM43+AP43+AS43+AV43+AY43+BB43+BE43+BH43+BK43+BN43+BQ43</f>
        <v>56902850</v>
      </c>
      <c r="BV43" s="30">
        <f t="shared" si="11"/>
        <v>0</v>
      </c>
      <c r="BW43" s="30">
        <f t="shared" si="11"/>
        <v>0</v>
      </c>
    </row>
    <row r="44" spans="1:75" ht="15">
      <c r="A44" s="26">
        <f>A43+1</f>
        <v>402</v>
      </c>
      <c r="B44" s="28" t="s">
        <v>100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 t="shared" si="11"/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101</v>
      </c>
      <c r="C45" s="29">
        <v>12888160</v>
      </c>
      <c r="D45" s="29">
        <v>0</v>
      </c>
      <c r="E45" s="29">
        <v>0</v>
      </c>
      <c r="F45" s="29">
        <v>347210</v>
      </c>
      <c r="G45" s="29">
        <v>0</v>
      </c>
      <c r="H45" s="29">
        <v>0</v>
      </c>
      <c r="I45" s="29">
        <v>372810</v>
      </c>
      <c r="J45" s="29">
        <v>0</v>
      </c>
      <c r="K45" s="29">
        <v>0</v>
      </c>
      <c r="L45" s="29">
        <v>20256770</v>
      </c>
      <c r="M45" s="29">
        <v>0</v>
      </c>
      <c r="N45" s="29">
        <v>0</v>
      </c>
      <c r="O45" s="29">
        <v>5694840</v>
      </c>
      <c r="P45" s="29">
        <v>0</v>
      </c>
      <c r="Q45" s="29">
        <v>0</v>
      </c>
      <c r="R45" s="29">
        <v>1111220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8045940</v>
      </c>
      <c r="Y45" s="29">
        <v>0</v>
      </c>
      <c r="Z45" s="29">
        <v>0</v>
      </c>
      <c r="AA45" s="29">
        <v>5809170</v>
      </c>
      <c r="AB45" s="29">
        <v>0</v>
      </c>
      <c r="AC45" s="29">
        <v>0</v>
      </c>
      <c r="AD45" s="29">
        <v>69412790</v>
      </c>
      <c r="AE45" s="29">
        <v>0</v>
      </c>
      <c r="AF45" s="29">
        <v>0</v>
      </c>
      <c r="AG45" s="29">
        <v>75060</v>
      </c>
      <c r="AH45" s="29">
        <v>0</v>
      </c>
      <c r="AI45" s="29">
        <v>0</v>
      </c>
      <c r="AJ45" s="29">
        <v>6517940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191480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 t="shared" si="11"/>
        <v>130723390</v>
      </c>
      <c r="BV45" s="30">
        <f t="shared" si="11"/>
        <v>0</v>
      </c>
      <c r="BW45" s="30">
        <f t="shared" si="11"/>
        <v>0</v>
      </c>
    </row>
    <row r="46" spans="1:75" ht="15">
      <c r="A46" s="26">
        <f>A45+1</f>
        <v>404</v>
      </c>
      <c r="B46" s="28" t="s">
        <v>102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 t="shared" si="11"/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1">
        <v>400</v>
      </c>
      <c r="B47" s="31" t="s">
        <v>103</v>
      </c>
      <c r="C47" s="32">
        <f aca="true" t="shared" si="12" ref="C47:BN47">SUM(C43:C46)</f>
        <v>17759290</v>
      </c>
      <c r="D47" s="32">
        <f t="shared" si="12"/>
        <v>0</v>
      </c>
      <c r="E47" s="32">
        <f t="shared" si="12"/>
        <v>0</v>
      </c>
      <c r="F47" s="32">
        <f t="shared" si="12"/>
        <v>397750</v>
      </c>
      <c r="G47" s="32">
        <f t="shared" si="12"/>
        <v>0</v>
      </c>
      <c r="H47" s="32">
        <f t="shared" si="12"/>
        <v>0</v>
      </c>
      <c r="I47" s="32">
        <f t="shared" si="12"/>
        <v>730040</v>
      </c>
      <c r="J47" s="32">
        <f t="shared" si="12"/>
        <v>0</v>
      </c>
      <c r="K47" s="32">
        <f t="shared" si="12"/>
        <v>0</v>
      </c>
      <c r="L47" s="32">
        <f t="shared" si="12"/>
        <v>23833730</v>
      </c>
      <c r="M47" s="32">
        <f t="shared" si="12"/>
        <v>0</v>
      </c>
      <c r="N47" s="32">
        <f t="shared" si="12"/>
        <v>0</v>
      </c>
      <c r="O47" s="32">
        <f t="shared" si="12"/>
        <v>10447330</v>
      </c>
      <c r="P47" s="32">
        <f t="shared" si="12"/>
        <v>0</v>
      </c>
      <c r="Q47" s="32">
        <f t="shared" si="12"/>
        <v>0</v>
      </c>
      <c r="R47" s="32">
        <f t="shared" si="12"/>
        <v>2207830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11829040</v>
      </c>
      <c r="Y47" s="32">
        <f t="shared" si="12"/>
        <v>0</v>
      </c>
      <c r="Z47" s="32">
        <f t="shared" si="12"/>
        <v>0</v>
      </c>
      <c r="AA47" s="32">
        <f t="shared" si="12"/>
        <v>9556180</v>
      </c>
      <c r="AB47" s="32">
        <f t="shared" si="12"/>
        <v>0</v>
      </c>
      <c r="AC47" s="32">
        <f t="shared" si="12"/>
        <v>0</v>
      </c>
      <c r="AD47" s="32">
        <f t="shared" si="12"/>
        <v>101528280</v>
      </c>
      <c r="AE47" s="32">
        <f t="shared" si="12"/>
        <v>0</v>
      </c>
      <c r="AF47" s="32">
        <f t="shared" si="12"/>
        <v>0</v>
      </c>
      <c r="AG47" s="32">
        <f t="shared" si="12"/>
        <v>103520</v>
      </c>
      <c r="AH47" s="32">
        <f t="shared" si="12"/>
        <v>0</v>
      </c>
      <c r="AI47" s="32">
        <f t="shared" si="12"/>
        <v>0</v>
      </c>
      <c r="AJ47" s="32">
        <f t="shared" si="12"/>
        <v>8954900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278350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0</v>
      </c>
      <c r="BL47" s="32">
        <f t="shared" si="12"/>
        <v>0</v>
      </c>
      <c r="BM47" s="32">
        <f t="shared" si="12"/>
        <v>0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187626240</v>
      </c>
      <c r="BV47" s="32">
        <f t="shared" si="13"/>
        <v>0</v>
      </c>
      <c r="BW47" s="32">
        <f t="shared" si="13"/>
        <v>0</v>
      </c>
    </row>
    <row r="48" spans="1:75" ht="13.5" thickTop="1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2.75">
      <c r="A49" s="50"/>
      <c r="B49" s="48" t="s">
        <v>104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105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790000000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>+C50+F50+I50+L50+O50+R50+U50+X50+AA50+AD50+AG50+AJ50+AM50+AP50+AS50+AV50+AY50+BB50+BE50+BH50+BK50+BN50+BQ50</f>
        <v>790000000</v>
      </c>
      <c r="BV50" s="30">
        <f>+D50+G50+J50+M50+P50+S50+V50+Y50+AB50+AE50+AH50+AK50+AN50+AQ50+AT50+AW50+AZ50+BC50+BF50+BI50+BL50+BO50+BR50</f>
        <v>0</v>
      </c>
      <c r="BW50" s="30">
        <f>+E50+H50+K50+N50+Q50+T50+W50+Z50+AC50+AF50+AI50+AL50+AO50+AR50+AU50+AX50+BA50+BD50+BG50+BJ50+BM50+BP50+BS50</f>
        <v>0</v>
      </c>
    </row>
    <row r="51" spans="1:75" s="33" customFormat="1" ht="15.75" thickBot="1">
      <c r="A51" s="71">
        <v>500</v>
      </c>
      <c r="B51" s="31" t="s">
        <v>106</v>
      </c>
      <c r="C51" s="32">
        <f aca="true" t="shared" si="14" ref="C51:BN51">SUM(C50)</f>
        <v>0</v>
      </c>
      <c r="D51" s="32">
        <f t="shared" si="14"/>
        <v>0</v>
      </c>
      <c r="E51" s="32">
        <f t="shared" si="14"/>
        <v>0</v>
      </c>
      <c r="F51" s="32">
        <f t="shared" si="14"/>
        <v>0</v>
      </c>
      <c r="G51" s="32">
        <f t="shared" si="14"/>
        <v>0</v>
      </c>
      <c r="H51" s="32">
        <f t="shared" si="14"/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 t="shared" si="14"/>
        <v>0</v>
      </c>
      <c r="P51" s="32">
        <f t="shared" si="14"/>
        <v>0</v>
      </c>
      <c r="Q51" s="32">
        <f t="shared" si="14"/>
        <v>0</v>
      </c>
      <c r="R51" s="32">
        <f t="shared" si="14"/>
        <v>0</v>
      </c>
      <c r="S51" s="32">
        <f t="shared" si="14"/>
        <v>0</v>
      </c>
      <c r="T51" s="32">
        <f t="shared" si="14"/>
        <v>0</v>
      </c>
      <c r="U51" s="32">
        <f t="shared" si="14"/>
        <v>0</v>
      </c>
      <c r="V51" s="32">
        <f t="shared" si="14"/>
        <v>0</v>
      </c>
      <c r="W51" s="32">
        <f t="shared" si="14"/>
        <v>0</v>
      </c>
      <c r="X51" s="32">
        <f t="shared" si="14"/>
        <v>0</v>
      </c>
      <c r="Y51" s="32">
        <f t="shared" si="14"/>
        <v>0</v>
      </c>
      <c r="Z51" s="32">
        <f t="shared" si="14"/>
        <v>0</v>
      </c>
      <c r="AA51" s="32">
        <f t="shared" si="14"/>
        <v>0</v>
      </c>
      <c r="AB51" s="32">
        <f t="shared" si="14"/>
        <v>0</v>
      </c>
      <c r="AC51" s="32">
        <f t="shared" si="14"/>
        <v>0</v>
      </c>
      <c r="AD51" s="32">
        <f t="shared" si="14"/>
        <v>0</v>
      </c>
      <c r="AE51" s="32">
        <f t="shared" si="14"/>
        <v>0</v>
      </c>
      <c r="AF51" s="32">
        <f t="shared" si="14"/>
        <v>0</v>
      </c>
      <c r="AG51" s="32">
        <f t="shared" si="14"/>
        <v>0</v>
      </c>
      <c r="AH51" s="32">
        <f t="shared" si="14"/>
        <v>0</v>
      </c>
      <c r="AI51" s="32">
        <f t="shared" si="14"/>
        <v>0</v>
      </c>
      <c r="AJ51" s="32">
        <f t="shared" si="14"/>
        <v>0</v>
      </c>
      <c r="AK51" s="32">
        <f t="shared" si="14"/>
        <v>0</v>
      </c>
      <c r="AL51" s="32">
        <f t="shared" si="14"/>
        <v>0</v>
      </c>
      <c r="AM51" s="32">
        <f t="shared" si="14"/>
        <v>0</v>
      </c>
      <c r="AN51" s="32">
        <f t="shared" si="14"/>
        <v>0</v>
      </c>
      <c r="AO51" s="32">
        <f t="shared" si="14"/>
        <v>0</v>
      </c>
      <c r="AP51" s="32">
        <f t="shared" si="14"/>
        <v>0</v>
      </c>
      <c r="AQ51" s="32">
        <f t="shared" si="14"/>
        <v>0</v>
      </c>
      <c r="AR51" s="32">
        <f t="shared" si="14"/>
        <v>0</v>
      </c>
      <c r="AS51" s="32">
        <f t="shared" si="14"/>
        <v>0</v>
      </c>
      <c r="AT51" s="32">
        <f t="shared" si="14"/>
        <v>0</v>
      </c>
      <c r="AU51" s="32">
        <f t="shared" si="14"/>
        <v>0</v>
      </c>
      <c r="AV51" s="32">
        <f t="shared" si="14"/>
        <v>0</v>
      </c>
      <c r="AW51" s="32">
        <f t="shared" si="14"/>
        <v>0</v>
      </c>
      <c r="AX51" s="32">
        <f t="shared" si="14"/>
        <v>0</v>
      </c>
      <c r="AY51" s="32">
        <f t="shared" si="14"/>
        <v>0</v>
      </c>
      <c r="AZ51" s="32">
        <f t="shared" si="14"/>
        <v>0</v>
      </c>
      <c r="BA51" s="32">
        <f t="shared" si="14"/>
        <v>0</v>
      </c>
      <c r="BB51" s="32">
        <f t="shared" si="14"/>
        <v>0</v>
      </c>
      <c r="BC51" s="32">
        <f t="shared" si="14"/>
        <v>0</v>
      </c>
      <c r="BD51" s="32">
        <f t="shared" si="14"/>
        <v>0</v>
      </c>
      <c r="BE51" s="32">
        <f t="shared" si="14"/>
        <v>0</v>
      </c>
      <c r="BF51" s="32">
        <f t="shared" si="14"/>
        <v>0</v>
      </c>
      <c r="BG51" s="32">
        <f t="shared" si="14"/>
        <v>0</v>
      </c>
      <c r="BH51" s="32">
        <f t="shared" si="14"/>
        <v>0</v>
      </c>
      <c r="BI51" s="32">
        <f t="shared" si="14"/>
        <v>0</v>
      </c>
      <c r="BJ51" s="32">
        <f t="shared" si="14"/>
        <v>0</v>
      </c>
      <c r="BK51" s="32">
        <f t="shared" si="14"/>
        <v>0</v>
      </c>
      <c r="BL51" s="32">
        <f t="shared" si="14"/>
        <v>0</v>
      </c>
      <c r="BM51" s="32">
        <f t="shared" si="14"/>
        <v>0</v>
      </c>
      <c r="BN51" s="32">
        <f t="shared" si="14"/>
        <v>790000000</v>
      </c>
      <c r="BO51" s="32">
        <f aca="true" t="shared" si="15" ref="BO51:BW51">SUM(BO50)</f>
        <v>0</v>
      </c>
      <c r="BP51" s="32">
        <f t="shared" si="15"/>
        <v>0</v>
      </c>
      <c r="BQ51" s="32">
        <f t="shared" si="15"/>
        <v>0</v>
      </c>
      <c r="BR51" s="32">
        <f t="shared" si="15"/>
        <v>0</v>
      </c>
      <c r="BS51" s="32">
        <f t="shared" si="15"/>
        <v>0</v>
      </c>
      <c r="BT51" s="32"/>
      <c r="BU51" s="32">
        <f t="shared" si="15"/>
        <v>790000000</v>
      </c>
      <c r="BV51" s="32">
        <f t="shared" si="15"/>
        <v>0</v>
      </c>
      <c r="BW51" s="32">
        <f t="shared" si="15"/>
        <v>0</v>
      </c>
    </row>
    <row r="52" spans="1:75" ht="13.5" thickTop="1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2.75">
      <c r="A53" s="50"/>
      <c r="B53" s="48" t="s">
        <v>107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108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336995100</v>
      </c>
      <c r="BR54" s="29">
        <v>0</v>
      </c>
      <c r="BS54" s="29">
        <v>0</v>
      </c>
      <c r="BT54" s="29"/>
      <c r="BU54" s="30">
        <f aca="true" t="shared" si="16" ref="BU54:BW55">+C54+F54+I54+L54+O54+R54+U54+X54+AA54+AD54+AG54+AJ54+AM54+AP54+AS54+AV54+AY54+BB54+BE54+BH54+BK54+BN54+BQ54</f>
        <v>336995100</v>
      </c>
      <c r="BV54" s="30">
        <f t="shared" si="16"/>
        <v>0</v>
      </c>
      <c r="BW54" s="30">
        <f t="shared" si="16"/>
        <v>0</v>
      </c>
    </row>
    <row r="55" spans="1:75" ht="15">
      <c r="A55" s="26">
        <f>A54+1</f>
        <v>702</v>
      </c>
      <c r="B55" s="28" t="s">
        <v>109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47451190</v>
      </c>
      <c r="BR55" s="29">
        <v>0</v>
      </c>
      <c r="BS55" s="29">
        <v>0</v>
      </c>
      <c r="BT55" s="29"/>
      <c r="BU55" s="30">
        <f t="shared" si="16"/>
        <v>47451190</v>
      </c>
      <c r="BV55" s="30">
        <f t="shared" si="16"/>
        <v>0</v>
      </c>
      <c r="BW55" s="30">
        <f t="shared" si="16"/>
        <v>0</v>
      </c>
    </row>
    <row r="56" spans="1:75" s="33" customFormat="1" ht="15.75" thickBot="1">
      <c r="A56" s="71">
        <v>700</v>
      </c>
      <c r="B56" s="31" t="s">
        <v>110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 aca="true" t="shared" si="18" ref="BO56:BW56">SUM(BO54:BO55)</f>
        <v>0</v>
      </c>
      <c r="BP56" s="32">
        <f t="shared" si="18"/>
        <v>0</v>
      </c>
      <c r="BQ56" s="32">
        <f t="shared" si="18"/>
        <v>384446290</v>
      </c>
      <c r="BR56" s="32">
        <f t="shared" si="18"/>
        <v>0</v>
      </c>
      <c r="BS56" s="32">
        <f t="shared" si="18"/>
        <v>0</v>
      </c>
      <c r="BT56" s="32"/>
      <c r="BU56" s="32">
        <f t="shared" si="18"/>
        <v>384446290</v>
      </c>
      <c r="BV56" s="32">
        <f t="shared" si="18"/>
        <v>0</v>
      </c>
      <c r="BW56" s="32">
        <f t="shared" si="18"/>
        <v>0</v>
      </c>
    </row>
    <row r="57" spans="1:75" ht="16.5" thickBot="1" thickTop="1">
      <c r="A57" s="36"/>
      <c r="B57" s="37" t="s">
        <v>111</v>
      </c>
      <c r="C57" s="38">
        <f aca="true" t="shared" si="19" ref="C57:BN57">+C25+C33+C40+C47+C51+C56</f>
        <v>996841675.15</v>
      </c>
      <c r="D57" s="38">
        <f t="shared" si="19"/>
        <v>275734968.09000003</v>
      </c>
      <c r="E57" s="38">
        <f t="shared" si="19"/>
        <v>0</v>
      </c>
      <c r="F57" s="38">
        <f t="shared" si="19"/>
        <v>3181600</v>
      </c>
      <c r="G57" s="38">
        <f t="shared" si="19"/>
        <v>0</v>
      </c>
      <c r="H57" s="38">
        <f t="shared" si="19"/>
        <v>0</v>
      </c>
      <c r="I57" s="38">
        <f t="shared" si="19"/>
        <v>173659930</v>
      </c>
      <c r="J57" s="38">
        <f t="shared" si="19"/>
        <v>0</v>
      </c>
      <c r="K57" s="38">
        <f t="shared" si="19"/>
        <v>0</v>
      </c>
      <c r="L57" s="38">
        <f t="shared" si="19"/>
        <v>570844377.36</v>
      </c>
      <c r="M57" s="38">
        <f t="shared" si="19"/>
        <v>198337000</v>
      </c>
      <c r="N57" s="38">
        <f t="shared" si="19"/>
        <v>0</v>
      </c>
      <c r="O57" s="38">
        <f t="shared" si="19"/>
        <v>233839906.57999998</v>
      </c>
      <c r="P57" s="38">
        <f t="shared" si="19"/>
        <v>75986240.02</v>
      </c>
      <c r="Q57" s="38">
        <f t="shared" si="19"/>
        <v>0</v>
      </c>
      <c r="R57" s="38">
        <f t="shared" si="19"/>
        <v>119157742.32</v>
      </c>
      <c r="S57" s="38">
        <f t="shared" si="19"/>
        <v>58663798.96</v>
      </c>
      <c r="T57" s="38">
        <f t="shared" si="19"/>
        <v>0</v>
      </c>
      <c r="U57" s="38">
        <f t="shared" si="19"/>
        <v>2892710</v>
      </c>
      <c r="V57" s="38">
        <f t="shared" si="19"/>
        <v>0</v>
      </c>
      <c r="W57" s="38">
        <f t="shared" si="19"/>
        <v>0</v>
      </c>
      <c r="X57" s="38">
        <f t="shared" si="19"/>
        <v>610791464.87</v>
      </c>
      <c r="Y57" s="38">
        <f t="shared" si="19"/>
        <v>345903614.24</v>
      </c>
      <c r="Z57" s="38">
        <f t="shared" si="19"/>
        <v>0</v>
      </c>
      <c r="AA57" s="38">
        <f t="shared" si="19"/>
        <v>558416373.48</v>
      </c>
      <c r="AB57" s="38">
        <f t="shared" si="19"/>
        <v>114815029.35</v>
      </c>
      <c r="AC57" s="38">
        <f t="shared" si="19"/>
        <v>0</v>
      </c>
      <c r="AD57" s="38">
        <f t="shared" si="19"/>
        <v>6188554830.85</v>
      </c>
      <c r="AE57" s="38">
        <f t="shared" si="19"/>
        <v>5184010905.14</v>
      </c>
      <c r="AF57" s="38">
        <f t="shared" si="19"/>
        <v>0</v>
      </c>
      <c r="AG57" s="38">
        <f t="shared" si="19"/>
        <v>7152900</v>
      </c>
      <c r="AH57" s="38">
        <f t="shared" si="19"/>
        <v>0</v>
      </c>
      <c r="AI57" s="38">
        <f t="shared" si="19"/>
        <v>0</v>
      </c>
      <c r="AJ57" s="38">
        <f t="shared" si="19"/>
        <v>537706400.04</v>
      </c>
      <c r="AK57" s="38">
        <f t="shared" si="19"/>
        <v>57830921.03</v>
      </c>
      <c r="AL57" s="38">
        <f t="shared" si="19"/>
        <v>0</v>
      </c>
      <c r="AM57" s="38">
        <f t="shared" si="19"/>
        <v>2008030</v>
      </c>
      <c r="AN57" s="38">
        <f t="shared" si="19"/>
        <v>0</v>
      </c>
      <c r="AO57" s="38">
        <f t="shared" si="19"/>
        <v>0</v>
      </c>
      <c r="AP57" s="38">
        <f t="shared" si="19"/>
        <v>39278904.269999996</v>
      </c>
      <c r="AQ57" s="38">
        <f t="shared" si="19"/>
        <v>3295171.28</v>
      </c>
      <c r="AR57" s="38">
        <f t="shared" si="19"/>
        <v>0</v>
      </c>
      <c r="AS57" s="38">
        <f t="shared" si="19"/>
        <v>22760650</v>
      </c>
      <c r="AT57" s="38">
        <f t="shared" si="19"/>
        <v>0</v>
      </c>
      <c r="AU57" s="38">
        <f t="shared" si="19"/>
        <v>0</v>
      </c>
      <c r="AV57" s="38">
        <f t="shared" si="19"/>
        <v>481970</v>
      </c>
      <c r="AW57" s="38">
        <f t="shared" si="19"/>
        <v>0</v>
      </c>
      <c r="AX57" s="38">
        <f t="shared" si="19"/>
        <v>0</v>
      </c>
      <c r="AY57" s="38">
        <f t="shared" si="19"/>
        <v>15375000</v>
      </c>
      <c r="AZ57" s="38">
        <f t="shared" si="19"/>
        <v>14885000</v>
      </c>
      <c r="BA57" s="38">
        <f t="shared" si="19"/>
        <v>0</v>
      </c>
      <c r="BB57" s="38">
        <f t="shared" si="19"/>
        <v>0</v>
      </c>
      <c r="BC57" s="38">
        <f t="shared" si="19"/>
        <v>0</v>
      </c>
      <c r="BD57" s="38">
        <f t="shared" si="19"/>
        <v>0</v>
      </c>
      <c r="BE57" s="38">
        <f t="shared" si="19"/>
        <v>9689970</v>
      </c>
      <c r="BF57" s="38">
        <f t="shared" si="19"/>
        <v>0</v>
      </c>
      <c r="BG57" s="38">
        <f t="shared" si="19"/>
        <v>0</v>
      </c>
      <c r="BH57" s="38">
        <f t="shared" si="19"/>
        <v>361839000</v>
      </c>
      <c r="BI57" s="38">
        <f t="shared" si="19"/>
        <v>0</v>
      </c>
      <c r="BJ57" s="38">
        <f t="shared" si="19"/>
        <v>0</v>
      </c>
      <c r="BK57" s="38">
        <f t="shared" si="19"/>
        <v>0</v>
      </c>
      <c r="BL57" s="38">
        <f t="shared" si="19"/>
        <v>0</v>
      </c>
      <c r="BM57" s="38">
        <f t="shared" si="19"/>
        <v>0</v>
      </c>
      <c r="BN57" s="38">
        <f t="shared" si="19"/>
        <v>790000000</v>
      </c>
      <c r="BO57" s="38">
        <f aca="true" t="shared" si="20" ref="BO57:BW57">+BO25+BO33+BO40+BO47+BO51+BO56</f>
        <v>0</v>
      </c>
      <c r="BP57" s="38">
        <f t="shared" si="20"/>
        <v>0</v>
      </c>
      <c r="BQ57" s="38">
        <f t="shared" si="20"/>
        <v>384446290</v>
      </c>
      <c r="BR57" s="38">
        <f t="shared" si="20"/>
        <v>0</v>
      </c>
      <c r="BS57" s="38">
        <f t="shared" si="20"/>
        <v>0</v>
      </c>
      <c r="BT57" s="38"/>
      <c r="BU57" s="38">
        <f>+BU12+BU25+BU33+BU40+BU47+BU51+BU56</f>
        <v>11628919724.92</v>
      </c>
      <c r="BV57" s="38">
        <f t="shared" si="20"/>
        <v>6329462648.11</v>
      </c>
      <c r="BW57" s="38">
        <f t="shared" si="20"/>
        <v>0</v>
      </c>
    </row>
  </sheetData>
  <sheetProtection/>
  <mergeCells count="75">
    <mergeCell ref="C3:F3"/>
    <mergeCell ref="B7:B8"/>
    <mergeCell ref="C7:E7"/>
    <mergeCell ref="F7:H7"/>
    <mergeCell ref="I7:K7"/>
    <mergeCell ref="A1:B1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R9:S9"/>
    <mergeCell ref="U9:V9"/>
    <mergeCell ref="X9:Y9"/>
    <mergeCell ref="AA9:AB9"/>
    <mergeCell ref="AD9:AE9"/>
    <mergeCell ref="AG9:AH9"/>
    <mergeCell ref="AJ9:AK9"/>
    <mergeCell ref="AM9:AN9"/>
    <mergeCell ref="AP9:AQ9"/>
    <mergeCell ref="AS9:AT9"/>
    <mergeCell ref="AV9:AW9"/>
    <mergeCell ref="AY9:AZ9"/>
    <mergeCell ref="BU9:BV9"/>
    <mergeCell ref="BB9:BC9"/>
    <mergeCell ref="BE9:BF9"/>
    <mergeCell ref="BH9:BI9"/>
    <mergeCell ref="BK9:BL9"/>
    <mergeCell ref="BN9:BO9"/>
    <mergeCell ref="BQ9:BR9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8.7109375" style="0" customWidth="1"/>
    <col min="4" max="4" width="15.8515625" style="0" customWidth="1"/>
    <col min="5" max="5" width="13.7109375" style="0" customWidth="1"/>
    <col min="6" max="6" width="18.7109375" style="0" customWidth="1"/>
    <col min="7" max="7" width="14.7109375" style="0" customWidth="1"/>
    <col min="8" max="8" width="13.7109375" style="0" customWidth="1"/>
    <col min="9" max="9" width="18.7109375" style="0" customWidth="1"/>
    <col min="10" max="10" width="14.421875" style="0" customWidth="1"/>
    <col min="11" max="11" width="13.7109375" style="0" customWidth="1"/>
    <col min="12" max="12" width="18.7109375" style="0" customWidth="1"/>
    <col min="13" max="13" width="16.00390625" style="0" customWidth="1"/>
    <col min="14" max="14" width="13.57421875" style="0" customWidth="1"/>
    <col min="15" max="15" width="18.7109375" style="0" customWidth="1"/>
    <col min="16" max="16" width="14.28125" style="0" customWidth="1"/>
    <col min="17" max="17" width="13.7109375" style="0" customWidth="1"/>
    <col min="18" max="18" width="18.7109375" style="0" customWidth="1"/>
    <col min="19" max="19" width="14.140625" style="0" customWidth="1"/>
    <col min="20" max="20" width="13.7109375" style="0" customWidth="1"/>
    <col min="21" max="21" width="18.7109375" style="0" customWidth="1"/>
    <col min="22" max="22" width="15.7109375" style="0" customWidth="1"/>
    <col min="23" max="23" width="13.7109375" style="0" customWidth="1"/>
    <col min="24" max="24" width="18.7109375" style="0" customWidth="1"/>
    <col min="25" max="25" width="16.421875" style="0" customWidth="1"/>
    <col min="26" max="26" width="13.57421875" style="0" customWidth="1"/>
    <col min="27" max="27" width="18.7109375" style="0" customWidth="1"/>
    <col min="28" max="28" width="15.8515625" style="0" customWidth="1"/>
    <col min="29" max="29" width="13.7109375" style="0" customWidth="1"/>
    <col min="30" max="30" width="18.7109375" style="0" customWidth="1"/>
    <col min="31" max="31" width="17.00390625" style="0" customWidth="1"/>
    <col min="32" max="32" width="13.421875" style="0" customWidth="1"/>
    <col min="33" max="33" width="16.57421875" style="0" customWidth="1"/>
    <col min="34" max="34" width="14.7109375" style="0" customWidth="1"/>
    <col min="35" max="35" width="13.7109375" style="0" customWidth="1"/>
    <col min="36" max="36" width="18.7109375" style="0" customWidth="1"/>
    <col min="37" max="37" width="14.8515625" style="0" customWidth="1"/>
    <col min="38" max="38" width="13.7109375" style="0" customWidth="1"/>
    <col min="39" max="39" width="18.7109375" style="0" customWidth="1"/>
    <col min="40" max="40" width="14.7109375" style="0" customWidth="1"/>
    <col min="41" max="41" width="13.7109375" style="0" customWidth="1"/>
    <col min="42" max="42" width="18.7109375" style="0" customWidth="1"/>
    <col min="43" max="44" width="13.7109375" style="0" customWidth="1"/>
    <col min="45" max="45" width="18.7109375" style="0" customWidth="1"/>
    <col min="46" max="46" width="14.28125" style="0" customWidth="1"/>
    <col min="47" max="47" width="13.7109375" style="0" customWidth="1"/>
    <col min="48" max="48" width="18.7109375" style="0" customWidth="1"/>
    <col min="49" max="49" width="14.421875" style="0" customWidth="1"/>
    <col min="50" max="50" width="13.7109375" style="0" customWidth="1"/>
    <col min="51" max="51" width="18.7109375" style="0" customWidth="1"/>
    <col min="52" max="52" width="15.28125" style="0" customWidth="1"/>
    <col min="53" max="53" width="13.7109375" style="0" customWidth="1"/>
    <col min="54" max="54" width="18.7109375" style="0" customWidth="1"/>
    <col min="55" max="55" width="14.8515625" style="0" customWidth="1"/>
    <col min="56" max="56" width="13.7109375" style="0" customWidth="1"/>
    <col min="57" max="57" width="18.7109375" style="0" customWidth="1"/>
    <col min="58" max="58" width="13.28125" style="0" customWidth="1"/>
    <col min="59" max="59" width="13.7109375" style="0" customWidth="1"/>
    <col min="60" max="60" width="18.7109375" style="0" customWidth="1"/>
    <col min="61" max="61" width="14.421875" style="0" customWidth="1"/>
    <col min="62" max="62" width="13.8515625" style="0" customWidth="1"/>
    <col min="63" max="63" width="14.57421875" style="0" customWidth="1"/>
    <col min="64" max="64" width="13.8515625" style="0" customWidth="1"/>
    <col min="65" max="65" width="13.7109375" style="0" customWidth="1"/>
    <col min="66" max="66" width="15.28125" style="0" customWidth="1"/>
    <col min="67" max="67" width="14.421875" style="0" customWidth="1"/>
    <col min="68" max="68" width="13.7109375" style="0" customWidth="1"/>
    <col min="69" max="69" width="16.7109375" style="0" customWidth="1"/>
    <col min="70" max="70" width="13.00390625" style="0" customWidth="1"/>
    <col min="71" max="71" width="13.7109375" style="0" customWidth="1"/>
    <col min="72" max="72" width="12.421875" style="0" customWidth="1"/>
    <col min="73" max="74" width="18.7109375" style="0" customWidth="1"/>
    <col min="75" max="75" width="15.140625" style="0" customWidth="1"/>
  </cols>
  <sheetData>
    <row r="1" spans="1:10" ht="45" customHeight="1">
      <c r="A1" s="88" t="s">
        <v>138</v>
      </c>
      <c r="B1" s="88"/>
      <c r="C1" s="77"/>
      <c r="D1" s="77"/>
      <c r="E1" s="77"/>
      <c r="F1" s="77"/>
      <c r="G1" s="77"/>
      <c r="H1" s="77"/>
      <c r="I1" s="77"/>
      <c r="J1" s="77"/>
    </row>
    <row r="3" spans="3:6" ht="12.75">
      <c r="C3" s="89" t="s">
        <v>6</v>
      </c>
      <c r="D3" s="89"/>
      <c r="E3" s="89"/>
      <c r="F3" s="89"/>
    </row>
    <row r="4" ht="18.75">
      <c r="B4" s="3" t="s">
        <v>132</v>
      </c>
    </row>
    <row r="5" spans="2:7" ht="18.75">
      <c r="B5" s="39"/>
      <c r="C5" s="39" t="s">
        <v>131</v>
      </c>
      <c r="D5" s="3">
        <f>'[1]Entrate'!C5</f>
        <v>2023</v>
      </c>
      <c r="G5" s="3"/>
    </row>
    <row r="6" spans="2:7" ht="18.75">
      <c r="B6" s="3"/>
      <c r="G6" s="3"/>
    </row>
    <row r="7" spans="1:75" ht="12.75" customHeight="1">
      <c r="A7" s="82"/>
      <c r="B7" s="117" t="s">
        <v>66</v>
      </c>
      <c r="C7" s="92">
        <v>1</v>
      </c>
      <c r="D7" s="93"/>
      <c r="E7" s="94"/>
      <c r="F7" s="92">
        <v>2</v>
      </c>
      <c r="G7" s="93"/>
      <c r="H7" s="94"/>
      <c r="I7" s="92">
        <v>3</v>
      </c>
      <c r="J7" s="93"/>
      <c r="K7" s="94"/>
      <c r="L7" s="92">
        <v>4</v>
      </c>
      <c r="M7" s="93"/>
      <c r="N7" s="94"/>
      <c r="O7" s="92">
        <v>5</v>
      </c>
      <c r="P7" s="93"/>
      <c r="Q7" s="94"/>
      <c r="R7" s="92">
        <v>6</v>
      </c>
      <c r="S7" s="93"/>
      <c r="T7" s="94"/>
      <c r="U7" s="92">
        <v>7</v>
      </c>
      <c r="V7" s="93"/>
      <c r="W7" s="94"/>
      <c r="X7" s="92">
        <v>8</v>
      </c>
      <c r="Y7" s="93"/>
      <c r="Z7" s="94"/>
      <c r="AA7" s="92">
        <v>9</v>
      </c>
      <c r="AB7" s="93"/>
      <c r="AC7" s="94"/>
      <c r="AD7" s="92">
        <v>10</v>
      </c>
      <c r="AE7" s="93"/>
      <c r="AF7" s="94"/>
      <c r="AG7" s="93">
        <v>11</v>
      </c>
      <c r="AH7" s="93"/>
      <c r="AI7" s="94"/>
      <c r="AJ7" s="92">
        <v>12</v>
      </c>
      <c r="AK7" s="93"/>
      <c r="AL7" s="94"/>
      <c r="AM7" s="92">
        <v>13</v>
      </c>
      <c r="AN7" s="93"/>
      <c r="AO7" s="94"/>
      <c r="AP7" s="92">
        <v>14</v>
      </c>
      <c r="AQ7" s="93"/>
      <c r="AR7" s="94"/>
      <c r="AS7" s="92">
        <v>15</v>
      </c>
      <c r="AT7" s="93"/>
      <c r="AU7" s="94"/>
      <c r="AV7" s="93">
        <v>16</v>
      </c>
      <c r="AW7" s="93"/>
      <c r="AX7" s="94"/>
      <c r="AY7" s="92">
        <v>17</v>
      </c>
      <c r="AZ7" s="93"/>
      <c r="BA7" s="94"/>
      <c r="BB7" s="92">
        <v>18</v>
      </c>
      <c r="BC7" s="93"/>
      <c r="BD7" s="94"/>
      <c r="BE7" s="92">
        <v>19</v>
      </c>
      <c r="BF7" s="93"/>
      <c r="BG7" s="94"/>
      <c r="BH7" s="92">
        <v>20</v>
      </c>
      <c r="BI7" s="93"/>
      <c r="BJ7" s="94"/>
      <c r="BK7" s="93">
        <v>50</v>
      </c>
      <c r="BL7" s="93"/>
      <c r="BM7" s="94"/>
      <c r="BN7" s="92">
        <v>60</v>
      </c>
      <c r="BO7" s="93"/>
      <c r="BP7" s="94"/>
      <c r="BQ7" s="92">
        <v>99</v>
      </c>
      <c r="BR7" s="93"/>
      <c r="BS7" s="93"/>
      <c r="BT7" s="95" t="s">
        <v>129</v>
      </c>
      <c r="BU7" s="97" t="s">
        <v>130</v>
      </c>
      <c r="BV7" s="98"/>
      <c r="BW7" s="99"/>
    </row>
    <row r="8" spans="1:75" s="23" customFormat="1" ht="58.5" customHeight="1">
      <c r="A8" s="83"/>
      <c r="B8" s="118"/>
      <c r="C8" s="98" t="s">
        <v>67</v>
      </c>
      <c r="D8" s="98"/>
      <c r="E8" s="103"/>
      <c r="F8" s="104" t="s">
        <v>68</v>
      </c>
      <c r="G8" s="103"/>
      <c r="H8" s="105"/>
      <c r="I8" s="110" t="s">
        <v>69</v>
      </c>
      <c r="J8" s="111"/>
      <c r="K8" s="108"/>
      <c r="L8" s="106" t="s">
        <v>70</v>
      </c>
      <c r="M8" s="107"/>
      <c r="N8" s="108"/>
      <c r="O8" s="106" t="s">
        <v>71</v>
      </c>
      <c r="P8" s="107"/>
      <c r="Q8" s="108"/>
      <c r="R8" s="98" t="s">
        <v>133</v>
      </c>
      <c r="S8" s="98"/>
      <c r="T8" s="103"/>
      <c r="U8" s="104" t="s">
        <v>112</v>
      </c>
      <c r="V8" s="103"/>
      <c r="W8" s="105"/>
      <c r="X8" s="110" t="s">
        <v>113</v>
      </c>
      <c r="Y8" s="111"/>
      <c r="Z8" s="108"/>
      <c r="AA8" s="106" t="s">
        <v>114</v>
      </c>
      <c r="AB8" s="107"/>
      <c r="AC8" s="108"/>
      <c r="AD8" s="106" t="s">
        <v>115</v>
      </c>
      <c r="AE8" s="107"/>
      <c r="AF8" s="108"/>
      <c r="AG8" s="98" t="s">
        <v>116</v>
      </c>
      <c r="AH8" s="98"/>
      <c r="AI8" s="103"/>
      <c r="AJ8" s="104" t="s">
        <v>117</v>
      </c>
      <c r="AK8" s="103"/>
      <c r="AL8" s="105"/>
      <c r="AM8" s="110" t="s">
        <v>118</v>
      </c>
      <c r="AN8" s="111"/>
      <c r="AO8" s="108"/>
      <c r="AP8" s="106" t="s">
        <v>119</v>
      </c>
      <c r="AQ8" s="107"/>
      <c r="AR8" s="108"/>
      <c r="AS8" s="106" t="s">
        <v>120</v>
      </c>
      <c r="AT8" s="107"/>
      <c r="AU8" s="108"/>
      <c r="AV8" s="98" t="s">
        <v>121</v>
      </c>
      <c r="AW8" s="98"/>
      <c r="AX8" s="103"/>
      <c r="AY8" s="104" t="s">
        <v>122</v>
      </c>
      <c r="AZ8" s="103"/>
      <c r="BA8" s="105"/>
      <c r="BB8" s="110" t="s">
        <v>123</v>
      </c>
      <c r="BC8" s="111"/>
      <c r="BD8" s="108"/>
      <c r="BE8" s="106" t="s">
        <v>124</v>
      </c>
      <c r="BF8" s="107"/>
      <c r="BG8" s="108"/>
      <c r="BH8" s="106" t="s">
        <v>125</v>
      </c>
      <c r="BI8" s="107"/>
      <c r="BJ8" s="108"/>
      <c r="BK8" s="98" t="s">
        <v>126</v>
      </c>
      <c r="BL8" s="98"/>
      <c r="BM8" s="103"/>
      <c r="BN8" s="104" t="s">
        <v>127</v>
      </c>
      <c r="BO8" s="103"/>
      <c r="BP8" s="105"/>
      <c r="BQ8" s="110" t="s">
        <v>128</v>
      </c>
      <c r="BR8" s="111"/>
      <c r="BS8" s="107"/>
      <c r="BT8" s="96"/>
      <c r="BU8" s="100"/>
      <c r="BV8" s="116"/>
      <c r="BW8" s="102"/>
    </row>
    <row r="9" spans="1:75" s="23" customFormat="1" ht="11.25" customHeight="1">
      <c r="A9" s="83"/>
      <c r="C9" s="90" t="s">
        <v>4</v>
      </c>
      <c r="D9" s="91"/>
      <c r="E9" s="61" t="s">
        <v>5</v>
      </c>
      <c r="F9" s="90" t="s">
        <v>4</v>
      </c>
      <c r="G9" s="91"/>
      <c r="H9" s="68" t="s">
        <v>5</v>
      </c>
      <c r="I9" s="90" t="s">
        <v>4</v>
      </c>
      <c r="J9" s="91"/>
      <c r="K9" s="24" t="s">
        <v>5</v>
      </c>
      <c r="L9" s="90" t="s">
        <v>4</v>
      </c>
      <c r="M9" s="91"/>
      <c r="N9" s="24" t="s">
        <v>5</v>
      </c>
      <c r="O9" s="90" t="s">
        <v>4</v>
      </c>
      <c r="P9" s="91"/>
      <c r="Q9" s="24" t="s">
        <v>5</v>
      </c>
      <c r="R9" s="109" t="s">
        <v>4</v>
      </c>
      <c r="S9" s="91"/>
      <c r="T9" s="61" t="s">
        <v>5</v>
      </c>
      <c r="U9" s="90" t="s">
        <v>4</v>
      </c>
      <c r="V9" s="91"/>
      <c r="W9" s="68" t="s">
        <v>5</v>
      </c>
      <c r="X9" s="90" t="s">
        <v>4</v>
      </c>
      <c r="Y9" s="91"/>
      <c r="Z9" s="24" t="s">
        <v>5</v>
      </c>
      <c r="AA9" s="90" t="s">
        <v>4</v>
      </c>
      <c r="AB9" s="91"/>
      <c r="AC9" s="24" t="s">
        <v>5</v>
      </c>
      <c r="AD9" s="90" t="s">
        <v>4</v>
      </c>
      <c r="AE9" s="91"/>
      <c r="AF9" s="24" t="s">
        <v>5</v>
      </c>
      <c r="AG9" s="109" t="s">
        <v>4</v>
      </c>
      <c r="AH9" s="91"/>
      <c r="AI9" s="61" t="s">
        <v>5</v>
      </c>
      <c r="AJ9" s="90" t="s">
        <v>4</v>
      </c>
      <c r="AK9" s="91"/>
      <c r="AL9" s="68" t="s">
        <v>5</v>
      </c>
      <c r="AM9" s="90" t="s">
        <v>4</v>
      </c>
      <c r="AN9" s="91"/>
      <c r="AO9" s="24" t="s">
        <v>5</v>
      </c>
      <c r="AP9" s="90" t="s">
        <v>4</v>
      </c>
      <c r="AQ9" s="91"/>
      <c r="AR9" s="24" t="s">
        <v>5</v>
      </c>
      <c r="AS9" s="90" t="s">
        <v>4</v>
      </c>
      <c r="AT9" s="91"/>
      <c r="AU9" s="24" t="s">
        <v>5</v>
      </c>
      <c r="AV9" s="109" t="s">
        <v>4</v>
      </c>
      <c r="AW9" s="91"/>
      <c r="AX9" s="61" t="s">
        <v>5</v>
      </c>
      <c r="AY9" s="90" t="s">
        <v>4</v>
      </c>
      <c r="AZ9" s="91"/>
      <c r="BA9" s="68" t="s">
        <v>5</v>
      </c>
      <c r="BB9" s="90" t="s">
        <v>4</v>
      </c>
      <c r="BC9" s="91"/>
      <c r="BD9" s="24" t="s">
        <v>5</v>
      </c>
      <c r="BE9" s="90" t="s">
        <v>4</v>
      </c>
      <c r="BF9" s="91"/>
      <c r="BG9" s="24" t="s">
        <v>5</v>
      </c>
      <c r="BH9" s="90" t="s">
        <v>4</v>
      </c>
      <c r="BI9" s="91"/>
      <c r="BJ9" s="86" t="s">
        <v>5</v>
      </c>
      <c r="BK9" s="90" t="s">
        <v>4</v>
      </c>
      <c r="BL9" s="91"/>
      <c r="BM9" s="61" t="s">
        <v>5</v>
      </c>
      <c r="BN9" s="90" t="s">
        <v>4</v>
      </c>
      <c r="BO9" s="91"/>
      <c r="BP9" s="68" t="s">
        <v>5</v>
      </c>
      <c r="BQ9" s="90" t="s">
        <v>4</v>
      </c>
      <c r="BR9" s="91"/>
      <c r="BS9" s="24" t="s">
        <v>5</v>
      </c>
      <c r="BT9" s="75" t="s">
        <v>4</v>
      </c>
      <c r="BU9" s="90" t="s">
        <v>4</v>
      </c>
      <c r="BV9" s="91"/>
      <c r="BW9" s="24" t="s">
        <v>5</v>
      </c>
    </row>
    <row r="10" spans="1:75" s="23" customFormat="1" ht="39" customHeight="1">
      <c r="A10" s="84"/>
      <c r="C10" s="62"/>
      <c r="D10" s="66" t="s">
        <v>72</v>
      </c>
      <c r="E10" s="64"/>
      <c r="F10" s="65"/>
      <c r="G10" s="66" t="s">
        <v>72</v>
      </c>
      <c r="H10" s="67"/>
      <c r="I10" s="65"/>
      <c r="J10" s="69" t="s">
        <v>72</v>
      </c>
      <c r="K10" s="64"/>
      <c r="L10" s="63"/>
      <c r="M10" s="69" t="s">
        <v>72</v>
      </c>
      <c r="N10" s="64"/>
      <c r="O10" s="65"/>
      <c r="P10" s="69" t="s">
        <v>72</v>
      </c>
      <c r="Q10" s="64"/>
      <c r="R10" s="62"/>
      <c r="S10" s="66" t="s">
        <v>72</v>
      </c>
      <c r="T10" s="64"/>
      <c r="U10" s="65"/>
      <c r="V10" s="66" t="s">
        <v>72</v>
      </c>
      <c r="W10" s="67"/>
      <c r="X10" s="65"/>
      <c r="Y10" s="69" t="s">
        <v>72</v>
      </c>
      <c r="Z10" s="64"/>
      <c r="AA10" s="63"/>
      <c r="AB10" s="69" t="s">
        <v>72</v>
      </c>
      <c r="AC10" s="64"/>
      <c r="AD10" s="65"/>
      <c r="AE10" s="69" t="s">
        <v>72</v>
      </c>
      <c r="AF10" s="64"/>
      <c r="AG10" s="62"/>
      <c r="AH10" s="66" t="s">
        <v>72</v>
      </c>
      <c r="AI10" s="64"/>
      <c r="AJ10" s="65"/>
      <c r="AK10" s="66" t="s">
        <v>72</v>
      </c>
      <c r="AL10" s="67"/>
      <c r="AM10" s="65"/>
      <c r="AN10" s="69" t="s">
        <v>72</v>
      </c>
      <c r="AO10" s="64"/>
      <c r="AP10" s="63"/>
      <c r="AQ10" s="69" t="s">
        <v>72</v>
      </c>
      <c r="AR10" s="64"/>
      <c r="AS10" s="65"/>
      <c r="AT10" s="69" t="s">
        <v>72</v>
      </c>
      <c r="AU10" s="64"/>
      <c r="AV10" s="62"/>
      <c r="AW10" s="66" t="s">
        <v>72</v>
      </c>
      <c r="AX10" s="64"/>
      <c r="AY10" s="65"/>
      <c r="AZ10" s="66" t="s">
        <v>72</v>
      </c>
      <c r="BA10" s="67"/>
      <c r="BB10" s="65"/>
      <c r="BC10" s="69" t="s">
        <v>72</v>
      </c>
      <c r="BD10" s="64"/>
      <c r="BE10" s="63"/>
      <c r="BF10" s="69" t="s">
        <v>72</v>
      </c>
      <c r="BG10" s="64"/>
      <c r="BH10" s="65"/>
      <c r="BI10" s="69" t="s">
        <v>72</v>
      </c>
      <c r="BJ10" s="64"/>
      <c r="BK10" s="62"/>
      <c r="BL10" s="66" t="s">
        <v>72</v>
      </c>
      <c r="BM10" s="64"/>
      <c r="BN10" s="65"/>
      <c r="BO10" s="66" t="s">
        <v>72</v>
      </c>
      <c r="BP10" s="67"/>
      <c r="BQ10" s="65"/>
      <c r="BR10" s="69" t="s">
        <v>72</v>
      </c>
      <c r="BS10" s="64"/>
      <c r="BT10" s="63"/>
      <c r="BU10" s="65"/>
      <c r="BV10" s="69" t="s">
        <v>72</v>
      </c>
      <c r="BW10" s="64"/>
    </row>
    <row r="11" spans="1:75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70"/>
      <c r="L11" s="27"/>
      <c r="M11" s="27"/>
      <c r="N11" s="70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70"/>
      <c r="AA11" s="27"/>
      <c r="AB11" s="27"/>
      <c r="AC11" s="7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70"/>
      <c r="AP11" s="27"/>
      <c r="AQ11" s="27"/>
      <c r="AR11" s="70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70"/>
      <c r="BE11" s="27"/>
      <c r="BF11" s="27"/>
      <c r="BG11" s="70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70"/>
      <c r="BT11" s="27"/>
      <c r="BU11" s="27"/>
      <c r="BV11" s="27"/>
      <c r="BW11" s="27"/>
    </row>
    <row r="12" spans="1:75" ht="11.25" customHeight="1">
      <c r="A12" s="25"/>
      <c r="B12" s="58" t="s">
        <v>73</v>
      </c>
      <c r="C12" s="27"/>
      <c r="D12" s="27"/>
      <c r="E12" s="27"/>
      <c r="F12" s="27"/>
      <c r="G12" s="27"/>
      <c r="H12" s="27"/>
      <c r="I12" s="27"/>
      <c r="J12" s="27"/>
      <c r="K12" s="70"/>
      <c r="L12" s="27"/>
      <c r="M12" s="27"/>
      <c r="N12" s="70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70"/>
      <c r="AA12" s="27"/>
      <c r="AB12" s="27"/>
      <c r="AC12" s="70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70"/>
      <c r="AP12" s="27"/>
      <c r="AQ12" s="27"/>
      <c r="AR12" s="70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70"/>
      <c r="BE12" s="27"/>
      <c r="BF12" s="27"/>
      <c r="BG12" s="70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70"/>
      <c r="BT12" s="29">
        <v>0</v>
      </c>
      <c r="BU12" s="27">
        <f>BT12</f>
        <v>0</v>
      </c>
      <c r="BV12" s="27"/>
      <c r="BW12" s="27"/>
    </row>
    <row r="13" spans="1:75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70"/>
      <c r="L13" s="27"/>
      <c r="M13" s="27"/>
      <c r="N13" s="70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70"/>
      <c r="AA13" s="27"/>
      <c r="AB13" s="27"/>
      <c r="AC13" s="70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70"/>
      <c r="AP13" s="27"/>
      <c r="AQ13" s="27"/>
      <c r="AR13" s="70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70"/>
      <c r="BE13" s="27"/>
      <c r="BF13" s="27"/>
      <c r="BG13" s="70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70"/>
      <c r="BT13" s="27"/>
      <c r="BU13" s="27"/>
      <c r="BV13" s="27"/>
      <c r="BW13" s="27"/>
    </row>
    <row r="14" spans="1:75" ht="12.75">
      <c r="A14" s="50"/>
      <c r="B14" s="48" t="s">
        <v>74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75</v>
      </c>
      <c r="C15" s="29">
        <v>231671640</v>
      </c>
      <c r="D15" s="29">
        <v>0</v>
      </c>
      <c r="E15" s="29">
        <v>0</v>
      </c>
      <c r="F15" s="29">
        <v>2402880</v>
      </c>
      <c r="G15" s="29">
        <v>0</v>
      </c>
      <c r="H15" s="29">
        <v>0</v>
      </c>
      <c r="I15" s="29">
        <v>106397770</v>
      </c>
      <c r="J15" s="29">
        <v>0</v>
      </c>
      <c r="K15" s="29">
        <v>0</v>
      </c>
      <c r="L15" s="29">
        <v>101290710</v>
      </c>
      <c r="M15" s="29">
        <v>0</v>
      </c>
      <c r="N15" s="29">
        <v>0</v>
      </c>
      <c r="O15" s="29">
        <v>27977630</v>
      </c>
      <c r="P15" s="29">
        <v>0</v>
      </c>
      <c r="Q15" s="29">
        <v>0</v>
      </c>
      <c r="R15" s="29">
        <v>2126870</v>
      </c>
      <c r="S15" s="29">
        <v>0</v>
      </c>
      <c r="T15" s="29">
        <v>0</v>
      </c>
      <c r="U15" s="29">
        <v>602800</v>
      </c>
      <c r="V15" s="29">
        <v>0</v>
      </c>
      <c r="W15" s="29">
        <v>0</v>
      </c>
      <c r="X15" s="29">
        <v>16521870</v>
      </c>
      <c r="Y15" s="29">
        <v>0</v>
      </c>
      <c r="Z15" s="29">
        <v>0</v>
      </c>
      <c r="AA15" s="29">
        <v>4827490</v>
      </c>
      <c r="AB15" s="29">
        <v>0</v>
      </c>
      <c r="AC15" s="29">
        <v>0</v>
      </c>
      <c r="AD15" s="29">
        <v>11833140</v>
      </c>
      <c r="AE15" s="29">
        <v>0</v>
      </c>
      <c r="AF15" s="29">
        <v>0</v>
      </c>
      <c r="AG15" s="29">
        <v>1300820</v>
      </c>
      <c r="AH15" s="29">
        <v>0</v>
      </c>
      <c r="AI15" s="29">
        <v>0</v>
      </c>
      <c r="AJ15" s="29">
        <v>82718310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6799580</v>
      </c>
      <c r="AQ15" s="29">
        <v>0</v>
      </c>
      <c r="AR15" s="29">
        <v>0</v>
      </c>
      <c r="AS15" s="29">
        <v>8481790</v>
      </c>
      <c r="AT15" s="29">
        <v>0</v>
      </c>
      <c r="AU15" s="29">
        <v>0</v>
      </c>
      <c r="AV15" s="29">
        <v>133040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920710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606007050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0</v>
      </c>
    </row>
    <row r="16" spans="1:75" ht="15">
      <c r="A16" s="26">
        <f>A15+1</f>
        <v>102</v>
      </c>
      <c r="B16" s="28" t="s">
        <v>76</v>
      </c>
      <c r="C16" s="29">
        <v>17961970</v>
      </c>
      <c r="D16" s="29">
        <v>0</v>
      </c>
      <c r="E16" s="29">
        <v>0</v>
      </c>
      <c r="F16" s="29">
        <v>200920</v>
      </c>
      <c r="G16" s="29">
        <v>0</v>
      </c>
      <c r="H16" s="29">
        <v>0</v>
      </c>
      <c r="I16" s="29">
        <v>9602760</v>
      </c>
      <c r="J16" s="29">
        <v>0</v>
      </c>
      <c r="K16" s="29">
        <v>0</v>
      </c>
      <c r="L16" s="29">
        <v>7948790</v>
      </c>
      <c r="M16" s="29">
        <v>0</v>
      </c>
      <c r="N16" s="29">
        <v>0</v>
      </c>
      <c r="O16" s="29">
        <v>1148000</v>
      </c>
      <c r="P16" s="29">
        <v>0</v>
      </c>
      <c r="Q16" s="29">
        <v>0</v>
      </c>
      <c r="R16" s="29">
        <v>173790</v>
      </c>
      <c r="S16" s="29">
        <v>0</v>
      </c>
      <c r="T16" s="29">
        <v>0</v>
      </c>
      <c r="U16" s="29">
        <v>45780</v>
      </c>
      <c r="V16" s="29">
        <v>0</v>
      </c>
      <c r="W16" s="29">
        <v>0</v>
      </c>
      <c r="X16" s="29">
        <v>2845100</v>
      </c>
      <c r="Y16" s="29">
        <v>0</v>
      </c>
      <c r="Z16" s="29">
        <v>0</v>
      </c>
      <c r="AA16" s="29">
        <v>404650</v>
      </c>
      <c r="AB16" s="29">
        <v>0</v>
      </c>
      <c r="AC16" s="29">
        <v>0</v>
      </c>
      <c r="AD16" s="29">
        <v>1015840</v>
      </c>
      <c r="AE16" s="29">
        <v>0</v>
      </c>
      <c r="AF16" s="29">
        <v>0</v>
      </c>
      <c r="AG16" s="29">
        <v>115150</v>
      </c>
      <c r="AH16" s="29">
        <v>0</v>
      </c>
      <c r="AI16" s="29">
        <v>0</v>
      </c>
      <c r="AJ16" s="29">
        <v>3234740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561980</v>
      </c>
      <c r="AQ16" s="29">
        <v>0</v>
      </c>
      <c r="AR16" s="29">
        <v>0</v>
      </c>
      <c r="AS16" s="29">
        <v>687240</v>
      </c>
      <c r="AT16" s="29">
        <v>0</v>
      </c>
      <c r="AU16" s="29">
        <v>0</v>
      </c>
      <c r="AV16" s="29">
        <v>9150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77660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46033520</v>
      </c>
      <c r="BV16" s="30">
        <f t="shared" si="0"/>
        <v>0</v>
      </c>
      <c r="BW16" s="30">
        <f t="shared" si="0"/>
        <v>0</v>
      </c>
    </row>
    <row r="17" spans="1:75" ht="15">
      <c r="A17" s="26">
        <f aca="true" t="shared" si="2" ref="A17:A24">A16+1</f>
        <v>103</v>
      </c>
      <c r="B17" s="28" t="s">
        <v>77</v>
      </c>
      <c r="C17" s="29">
        <v>85449690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49547120</v>
      </c>
      <c r="J17" s="29">
        <v>0</v>
      </c>
      <c r="K17" s="29">
        <v>0</v>
      </c>
      <c r="L17" s="29">
        <v>110423080</v>
      </c>
      <c r="M17" s="29">
        <v>0</v>
      </c>
      <c r="N17" s="29">
        <v>0</v>
      </c>
      <c r="O17" s="29">
        <v>39476210</v>
      </c>
      <c r="P17" s="29">
        <v>0</v>
      </c>
      <c r="Q17" s="29">
        <v>0</v>
      </c>
      <c r="R17" s="29">
        <v>15774480</v>
      </c>
      <c r="S17" s="29">
        <v>0</v>
      </c>
      <c r="T17" s="29">
        <v>0</v>
      </c>
      <c r="U17" s="29">
        <v>1559260</v>
      </c>
      <c r="V17" s="29">
        <v>0</v>
      </c>
      <c r="W17" s="29">
        <v>0</v>
      </c>
      <c r="X17" s="29">
        <v>49000410</v>
      </c>
      <c r="Y17" s="29">
        <v>0</v>
      </c>
      <c r="Z17" s="29">
        <v>0</v>
      </c>
      <c r="AA17" s="29">
        <v>337061900</v>
      </c>
      <c r="AB17" s="29">
        <v>0</v>
      </c>
      <c r="AC17" s="29">
        <v>0</v>
      </c>
      <c r="AD17" s="29">
        <v>217694510</v>
      </c>
      <c r="AE17" s="29">
        <v>0</v>
      </c>
      <c r="AF17" s="29">
        <v>0</v>
      </c>
      <c r="AG17" s="29">
        <v>1667500</v>
      </c>
      <c r="AH17" s="29">
        <v>0</v>
      </c>
      <c r="AI17" s="29">
        <v>0</v>
      </c>
      <c r="AJ17" s="29">
        <v>308281910</v>
      </c>
      <c r="AK17" s="29">
        <v>0</v>
      </c>
      <c r="AL17" s="29">
        <v>0</v>
      </c>
      <c r="AM17" s="29">
        <v>1683030</v>
      </c>
      <c r="AN17" s="29">
        <v>0</v>
      </c>
      <c r="AO17" s="29">
        <v>0</v>
      </c>
      <c r="AP17" s="29">
        <v>7920250</v>
      </c>
      <c r="AQ17" s="29">
        <v>0</v>
      </c>
      <c r="AR17" s="29">
        <v>0</v>
      </c>
      <c r="AS17" s="29">
        <v>11317050</v>
      </c>
      <c r="AT17" s="29">
        <v>0</v>
      </c>
      <c r="AU17" s="29">
        <v>0</v>
      </c>
      <c r="AV17" s="29">
        <v>124090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7087620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1244068110</v>
      </c>
      <c r="BV17" s="30">
        <f t="shared" si="0"/>
        <v>0</v>
      </c>
      <c r="BW17" s="30">
        <f t="shared" si="0"/>
        <v>0</v>
      </c>
    </row>
    <row r="18" spans="1:75" ht="15">
      <c r="A18" s="26">
        <f t="shared" si="2"/>
        <v>104</v>
      </c>
      <c r="B18" s="28" t="s">
        <v>23</v>
      </c>
      <c r="C18" s="29">
        <v>8255890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35879670</v>
      </c>
      <c r="M18" s="29">
        <v>0</v>
      </c>
      <c r="N18" s="29">
        <v>0</v>
      </c>
      <c r="O18" s="29">
        <v>13551810</v>
      </c>
      <c r="P18" s="29">
        <v>0</v>
      </c>
      <c r="Q18" s="29">
        <v>0</v>
      </c>
      <c r="R18" s="29">
        <v>557250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35468290</v>
      </c>
      <c r="Y18" s="29">
        <v>0</v>
      </c>
      <c r="Z18" s="29">
        <v>0</v>
      </c>
      <c r="AA18" s="29">
        <v>2717000</v>
      </c>
      <c r="AB18" s="29">
        <v>0</v>
      </c>
      <c r="AC18" s="29">
        <v>0</v>
      </c>
      <c r="AD18" s="29">
        <v>365000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30372850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6827280</v>
      </c>
      <c r="AQ18" s="29">
        <v>0</v>
      </c>
      <c r="AR18" s="29">
        <v>0</v>
      </c>
      <c r="AS18" s="29">
        <v>833000</v>
      </c>
      <c r="AT18" s="29">
        <v>0</v>
      </c>
      <c r="AU18" s="29">
        <v>0</v>
      </c>
      <c r="AV18" s="29">
        <v>10000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1385000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136223040</v>
      </c>
      <c r="BV18" s="30">
        <f t="shared" si="0"/>
        <v>0</v>
      </c>
      <c r="BW18" s="30">
        <f t="shared" si="0"/>
        <v>0</v>
      </c>
    </row>
    <row r="19" spans="1:75" ht="15">
      <c r="A19" s="26">
        <f t="shared" si="2"/>
        <v>105</v>
      </c>
      <c r="B19" s="28" t="s">
        <v>78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80</v>
      </c>
      <c r="C21" s="29">
        <v>14711640</v>
      </c>
      <c r="D21" s="29">
        <v>0</v>
      </c>
      <c r="E21" s="29">
        <v>0</v>
      </c>
      <c r="F21" s="29">
        <v>166480</v>
      </c>
      <c r="G21" s="29">
        <v>0</v>
      </c>
      <c r="H21" s="29">
        <v>0</v>
      </c>
      <c r="I21" s="29">
        <v>656550</v>
      </c>
      <c r="J21" s="29">
        <v>0</v>
      </c>
      <c r="K21" s="29">
        <v>0</v>
      </c>
      <c r="L21" s="29">
        <v>9045600</v>
      </c>
      <c r="M21" s="29">
        <v>0</v>
      </c>
      <c r="N21" s="29">
        <v>0</v>
      </c>
      <c r="O21" s="29">
        <v>8452410</v>
      </c>
      <c r="P21" s="29">
        <v>0</v>
      </c>
      <c r="Q21" s="29">
        <v>0</v>
      </c>
      <c r="R21" s="29">
        <v>1561140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7044400</v>
      </c>
      <c r="Y21" s="29">
        <v>0</v>
      </c>
      <c r="Z21" s="29">
        <v>0</v>
      </c>
      <c r="AA21" s="29">
        <v>6614260</v>
      </c>
      <c r="AB21" s="29">
        <v>0</v>
      </c>
      <c r="AC21" s="29">
        <v>0</v>
      </c>
      <c r="AD21" s="29">
        <v>68605610</v>
      </c>
      <c r="AE21" s="29">
        <v>0</v>
      </c>
      <c r="AF21" s="29">
        <v>0</v>
      </c>
      <c r="AG21" s="29">
        <v>34260</v>
      </c>
      <c r="AH21" s="29">
        <v>0</v>
      </c>
      <c r="AI21" s="29">
        <v>0</v>
      </c>
      <c r="AJ21" s="29">
        <v>4739390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170410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121802150</v>
      </c>
      <c r="BV21" s="30">
        <f t="shared" si="0"/>
        <v>0</v>
      </c>
      <c r="BW21" s="30">
        <f t="shared" si="0"/>
        <v>0</v>
      </c>
    </row>
    <row r="22" spans="1:75" ht="15">
      <c r="A22" s="26">
        <f t="shared" si="2"/>
        <v>108</v>
      </c>
      <c r="B22" s="28" t="s">
        <v>81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82</v>
      </c>
      <c r="C23" s="29">
        <v>5671200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700000</v>
      </c>
      <c r="J23" s="29">
        <v>0</v>
      </c>
      <c r="K23" s="29">
        <v>0</v>
      </c>
      <c r="L23" s="29">
        <v>177100</v>
      </c>
      <c r="M23" s="29">
        <v>0</v>
      </c>
      <c r="N23" s="29">
        <v>0</v>
      </c>
      <c r="O23" s="29">
        <v>6000</v>
      </c>
      <c r="P23" s="29">
        <v>0</v>
      </c>
      <c r="Q23" s="29">
        <v>0</v>
      </c>
      <c r="R23" s="29">
        <v>22000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410500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110000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228000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8000</v>
      </c>
      <c r="AQ23" s="29">
        <v>0</v>
      </c>
      <c r="AR23" s="29">
        <v>0</v>
      </c>
      <c r="AS23" s="29">
        <v>6000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7338800</v>
      </c>
      <c r="BV23" s="30">
        <f t="shared" si="0"/>
        <v>0</v>
      </c>
      <c r="BW23" s="30">
        <f t="shared" si="0"/>
        <v>0</v>
      </c>
    </row>
    <row r="24" spans="1:75" ht="15">
      <c r="A24" s="26">
        <f t="shared" si="2"/>
        <v>110</v>
      </c>
      <c r="B24" s="28" t="s">
        <v>83</v>
      </c>
      <c r="C24" s="29">
        <v>44646040</v>
      </c>
      <c r="D24" s="29">
        <v>25110390</v>
      </c>
      <c r="E24" s="29">
        <v>0</v>
      </c>
      <c r="F24" s="29">
        <v>0</v>
      </c>
      <c r="G24" s="29">
        <v>0</v>
      </c>
      <c r="H24" s="29">
        <v>0</v>
      </c>
      <c r="I24" s="29">
        <v>75000</v>
      </c>
      <c r="J24" s="29">
        <v>0</v>
      </c>
      <c r="K24" s="29">
        <v>0</v>
      </c>
      <c r="L24" s="29">
        <v>17000</v>
      </c>
      <c r="M24" s="29">
        <v>0</v>
      </c>
      <c r="N24" s="29">
        <v>0</v>
      </c>
      <c r="O24" s="29">
        <v>440000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50000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10000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10000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365839000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411087040</v>
      </c>
      <c r="BV24" s="30">
        <f t="shared" si="0"/>
        <v>25110390</v>
      </c>
      <c r="BW24" s="30">
        <f t="shared" si="0"/>
        <v>0</v>
      </c>
    </row>
    <row r="25" spans="1:75" s="33" customFormat="1" ht="15.75" thickBot="1">
      <c r="A25" s="71">
        <v>100</v>
      </c>
      <c r="B25" s="31" t="s">
        <v>84</v>
      </c>
      <c r="C25" s="32">
        <f aca="true" t="shared" si="3" ref="C25:BN25">SUM(C15:C24)</f>
        <v>408368070</v>
      </c>
      <c r="D25" s="32">
        <f t="shared" si="3"/>
        <v>25110390</v>
      </c>
      <c r="E25" s="32">
        <f t="shared" si="3"/>
        <v>0</v>
      </c>
      <c r="F25" s="32">
        <f t="shared" si="3"/>
        <v>2770280</v>
      </c>
      <c r="G25" s="32">
        <f t="shared" si="3"/>
        <v>0</v>
      </c>
      <c r="H25" s="32">
        <f t="shared" si="3"/>
        <v>0</v>
      </c>
      <c r="I25" s="32">
        <f t="shared" si="3"/>
        <v>166979200</v>
      </c>
      <c r="J25" s="32">
        <f t="shared" si="3"/>
        <v>0</v>
      </c>
      <c r="K25" s="32">
        <f>SUM(K15:K24)</f>
        <v>0</v>
      </c>
      <c r="L25" s="32">
        <f t="shared" si="3"/>
        <v>264781950</v>
      </c>
      <c r="M25" s="32">
        <f t="shared" si="3"/>
        <v>0</v>
      </c>
      <c r="N25" s="32">
        <f t="shared" si="3"/>
        <v>0</v>
      </c>
      <c r="O25" s="32">
        <f t="shared" si="3"/>
        <v>91052060</v>
      </c>
      <c r="P25" s="32">
        <f t="shared" si="3"/>
        <v>0</v>
      </c>
      <c r="Q25" s="32">
        <f t="shared" si="3"/>
        <v>0</v>
      </c>
      <c r="R25" s="32">
        <f t="shared" si="3"/>
        <v>20215530</v>
      </c>
      <c r="S25" s="32">
        <f t="shared" si="3"/>
        <v>0</v>
      </c>
      <c r="T25" s="32">
        <f t="shared" si="3"/>
        <v>0</v>
      </c>
      <c r="U25" s="32">
        <f t="shared" si="3"/>
        <v>2207840</v>
      </c>
      <c r="V25" s="32">
        <f t="shared" si="3"/>
        <v>0</v>
      </c>
      <c r="W25" s="32">
        <f t="shared" si="3"/>
        <v>0</v>
      </c>
      <c r="X25" s="32">
        <f t="shared" si="3"/>
        <v>111340570</v>
      </c>
      <c r="Y25" s="32">
        <f t="shared" si="3"/>
        <v>0</v>
      </c>
      <c r="Z25" s="32">
        <f t="shared" si="3"/>
        <v>0</v>
      </c>
      <c r="AA25" s="32">
        <f t="shared" si="3"/>
        <v>351625300</v>
      </c>
      <c r="AB25" s="32">
        <f t="shared" si="3"/>
        <v>0</v>
      </c>
      <c r="AC25" s="32">
        <f t="shared" si="3"/>
        <v>0</v>
      </c>
      <c r="AD25" s="32">
        <f t="shared" si="3"/>
        <v>299624100</v>
      </c>
      <c r="AE25" s="32">
        <f t="shared" si="3"/>
        <v>0</v>
      </c>
      <c r="AF25" s="32">
        <f t="shared" si="3"/>
        <v>0</v>
      </c>
      <c r="AG25" s="32">
        <f t="shared" si="3"/>
        <v>3127730</v>
      </c>
      <c r="AH25" s="32">
        <f t="shared" si="3"/>
        <v>0</v>
      </c>
      <c r="AI25" s="32">
        <f t="shared" si="3"/>
        <v>0</v>
      </c>
      <c r="AJ25" s="32">
        <f t="shared" si="3"/>
        <v>429575200</v>
      </c>
      <c r="AK25" s="32">
        <f t="shared" si="3"/>
        <v>0</v>
      </c>
      <c r="AL25" s="32">
        <f t="shared" si="3"/>
        <v>0</v>
      </c>
      <c r="AM25" s="32">
        <f t="shared" si="3"/>
        <v>1693030</v>
      </c>
      <c r="AN25" s="32">
        <f t="shared" si="3"/>
        <v>0</v>
      </c>
      <c r="AO25" s="32">
        <f t="shared" si="3"/>
        <v>0</v>
      </c>
      <c r="AP25" s="32">
        <f t="shared" si="3"/>
        <v>22287500</v>
      </c>
      <c r="AQ25" s="32">
        <f t="shared" si="3"/>
        <v>0</v>
      </c>
      <c r="AR25" s="32">
        <f t="shared" si="3"/>
        <v>0</v>
      </c>
      <c r="AS25" s="32">
        <f t="shared" si="3"/>
        <v>21325080</v>
      </c>
      <c r="AT25" s="32">
        <f t="shared" si="3"/>
        <v>0</v>
      </c>
      <c r="AU25" s="32">
        <f t="shared" si="3"/>
        <v>0</v>
      </c>
      <c r="AV25" s="32">
        <f t="shared" si="3"/>
        <v>276280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9470990</v>
      </c>
      <c r="BF25" s="32">
        <f t="shared" si="3"/>
        <v>0</v>
      </c>
      <c r="BG25" s="32">
        <f t="shared" si="3"/>
        <v>0</v>
      </c>
      <c r="BH25" s="32">
        <f t="shared" si="3"/>
        <v>365839000</v>
      </c>
      <c r="BI25" s="32">
        <f t="shared" si="3"/>
        <v>0</v>
      </c>
      <c r="BJ25" s="32">
        <f t="shared" si="3"/>
        <v>0</v>
      </c>
      <c r="BK25" s="32">
        <f t="shared" si="3"/>
        <v>0</v>
      </c>
      <c r="BL25" s="32">
        <f t="shared" si="3"/>
        <v>0</v>
      </c>
      <c r="BM25" s="32">
        <f t="shared" si="3"/>
        <v>0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2572559710</v>
      </c>
      <c r="BV25" s="32">
        <f t="shared" si="4"/>
        <v>25110390</v>
      </c>
      <c r="BW25" s="32">
        <f t="shared" si="4"/>
        <v>0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85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86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87</v>
      </c>
      <c r="C29" s="29">
        <v>121131683.8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3820000</v>
      </c>
      <c r="J29" s="29">
        <v>0</v>
      </c>
      <c r="K29" s="29">
        <v>0</v>
      </c>
      <c r="L29" s="29">
        <v>99825942.07</v>
      </c>
      <c r="M29" s="29">
        <v>0</v>
      </c>
      <c r="N29" s="29">
        <v>0</v>
      </c>
      <c r="O29" s="29">
        <v>41223498.83</v>
      </c>
      <c r="P29" s="29">
        <v>0</v>
      </c>
      <c r="Q29" s="29">
        <v>0</v>
      </c>
      <c r="R29" s="29">
        <v>43833798.96</v>
      </c>
      <c r="S29" s="29">
        <v>0</v>
      </c>
      <c r="T29" s="29">
        <v>0</v>
      </c>
      <c r="U29" s="29">
        <v>600000</v>
      </c>
      <c r="V29" s="29">
        <v>0</v>
      </c>
      <c r="W29" s="29">
        <v>0</v>
      </c>
      <c r="X29" s="29">
        <v>99513429.01</v>
      </c>
      <c r="Y29" s="29">
        <v>0</v>
      </c>
      <c r="Z29" s="29">
        <v>0</v>
      </c>
      <c r="AA29" s="29">
        <v>43514337.43</v>
      </c>
      <c r="AB29" s="29">
        <v>0</v>
      </c>
      <c r="AC29" s="29">
        <v>0</v>
      </c>
      <c r="AD29" s="29">
        <v>470164398.66</v>
      </c>
      <c r="AE29" s="29">
        <v>0</v>
      </c>
      <c r="AF29" s="29">
        <v>0</v>
      </c>
      <c r="AG29" s="29">
        <v>3909200</v>
      </c>
      <c r="AH29" s="29">
        <v>0</v>
      </c>
      <c r="AI29" s="29">
        <v>0</v>
      </c>
      <c r="AJ29" s="29">
        <v>34524543.85</v>
      </c>
      <c r="AK29" s="29">
        <v>0</v>
      </c>
      <c r="AL29" s="29">
        <v>0</v>
      </c>
      <c r="AM29" s="29">
        <v>350000</v>
      </c>
      <c r="AN29" s="29">
        <v>0</v>
      </c>
      <c r="AO29" s="29">
        <v>0</v>
      </c>
      <c r="AP29" s="29">
        <v>2053523.3</v>
      </c>
      <c r="AQ29" s="29">
        <v>0</v>
      </c>
      <c r="AR29" s="29">
        <v>0</v>
      </c>
      <c r="AS29" s="29">
        <v>70000</v>
      </c>
      <c r="AT29" s="29">
        <v>0</v>
      </c>
      <c r="AU29" s="29">
        <v>0</v>
      </c>
      <c r="AV29" s="29">
        <v>120000</v>
      </c>
      <c r="AW29" s="29">
        <v>0</v>
      </c>
      <c r="AX29" s="29">
        <v>0</v>
      </c>
      <c r="AY29" s="29">
        <v>590000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20000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965264355.91</v>
      </c>
      <c r="BV29" s="30">
        <f t="shared" si="5"/>
        <v>0</v>
      </c>
      <c r="BW29" s="30">
        <f t="shared" si="5"/>
        <v>0</v>
      </c>
    </row>
    <row r="30" spans="1:75" ht="15">
      <c r="A30" s="26">
        <f>A29+1</f>
        <v>203</v>
      </c>
      <c r="B30" s="28" t="s">
        <v>88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1500000</v>
      </c>
      <c r="M30" s="29">
        <v>0</v>
      </c>
      <c r="N30" s="29">
        <v>0</v>
      </c>
      <c r="O30" s="29">
        <v>9580000</v>
      </c>
      <c r="P30" s="29">
        <v>0</v>
      </c>
      <c r="Q30" s="29">
        <v>0</v>
      </c>
      <c r="R30" s="29">
        <v>3700000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237325</v>
      </c>
      <c r="Y30" s="29">
        <v>0</v>
      </c>
      <c r="Z30" s="29">
        <v>0</v>
      </c>
      <c r="AA30" s="29">
        <v>420500</v>
      </c>
      <c r="AB30" s="29">
        <v>0</v>
      </c>
      <c r="AC30" s="29">
        <v>0</v>
      </c>
      <c r="AD30" s="29">
        <v>17550000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750000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10105171.28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43842996.28</v>
      </c>
      <c r="BV30" s="30">
        <f t="shared" si="5"/>
        <v>0</v>
      </c>
      <c r="BW30" s="30">
        <f t="shared" si="5"/>
        <v>0</v>
      </c>
    </row>
    <row r="31" spans="1:75" ht="15">
      <c r="A31" s="26">
        <f>A30+1</f>
        <v>204</v>
      </c>
      <c r="B31" s="28" t="s">
        <v>89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90</v>
      </c>
      <c r="C32" s="29">
        <v>175562080.61</v>
      </c>
      <c r="D32" s="29">
        <v>169362080.61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118717000</v>
      </c>
      <c r="M32" s="29">
        <v>114717000</v>
      </c>
      <c r="N32" s="29">
        <v>0</v>
      </c>
      <c r="O32" s="29">
        <v>43332467.02</v>
      </c>
      <c r="P32" s="29">
        <v>43332467.02</v>
      </c>
      <c r="Q32" s="29">
        <v>0</v>
      </c>
      <c r="R32" s="29">
        <v>27000000</v>
      </c>
      <c r="S32" s="29">
        <v>27000000</v>
      </c>
      <c r="T32" s="29">
        <v>0</v>
      </c>
      <c r="U32" s="29">
        <v>0</v>
      </c>
      <c r="V32" s="29">
        <v>0</v>
      </c>
      <c r="W32" s="29">
        <v>0</v>
      </c>
      <c r="X32" s="29">
        <v>126910000</v>
      </c>
      <c r="Y32" s="29">
        <v>115240000</v>
      </c>
      <c r="Z32" s="29">
        <v>0</v>
      </c>
      <c r="AA32" s="29">
        <v>691188658.92</v>
      </c>
      <c r="AB32" s="29">
        <v>691188658.92</v>
      </c>
      <c r="AC32" s="29">
        <v>0</v>
      </c>
      <c r="AD32" s="29">
        <v>1486768144.1</v>
      </c>
      <c r="AE32" s="29">
        <v>1486768144.1</v>
      </c>
      <c r="AF32" s="29">
        <v>0</v>
      </c>
      <c r="AG32" s="29">
        <v>0</v>
      </c>
      <c r="AH32" s="29">
        <v>0</v>
      </c>
      <c r="AI32" s="29">
        <v>0</v>
      </c>
      <c r="AJ32" s="29">
        <v>30710499.91</v>
      </c>
      <c r="AK32" s="29">
        <v>30710499.91</v>
      </c>
      <c r="AL32" s="29">
        <v>0</v>
      </c>
      <c r="AM32" s="29">
        <v>0</v>
      </c>
      <c r="AN32" s="29">
        <v>0</v>
      </c>
      <c r="AO32" s="29">
        <v>0</v>
      </c>
      <c r="AP32" s="29">
        <v>2680000</v>
      </c>
      <c r="AQ32" s="29">
        <v>2680000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6000000</v>
      </c>
      <c r="AZ32" s="29">
        <v>6000000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2708868850.5599995</v>
      </c>
      <c r="BV32" s="30">
        <f t="shared" si="5"/>
        <v>2686998850.5599995</v>
      </c>
      <c r="BW32" s="30">
        <f t="shared" si="5"/>
        <v>0</v>
      </c>
    </row>
    <row r="33" spans="1:75" s="33" customFormat="1" ht="15.75" thickBot="1">
      <c r="A33" s="71">
        <v>200</v>
      </c>
      <c r="B33" s="31" t="s">
        <v>91</v>
      </c>
      <c r="C33" s="32">
        <f aca="true" t="shared" si="6" ref="C33:BN33">SUM(C28:C32)</f>
        <v>296693764.41</v>
      </c>
      <c r="D33" s="32">
        <f t="shared" si="6"/>
        <v>169362080.61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3820000</v>
      </c>
      <c r="J33" s="32">
        <f t="shared" si="6"/>
        <v>0</v>
      </c>
      <c r="K33" s="32">
        <f t="shared" si="6"/>
        <v>0</v>
      </c>
      <c r="L33" s="32">
        <f t="shared" si="6"/>
        <v>220042942.07</v>
      </c>
      <c r="M33" s="32">
        <f t="shared" si="6"/>
        <v>114717000</v>
      </c>
      <c r="N33" s="32">
        <f t="shared" si="6"/>
        <v>0</v>
      </c>
      <c r="O33" s="32">
        <f t="shared" si="6"/>
        <v>94135965.85</v>
      </c>
      <c r="P33" s="32">
        <f t="shared" si="6"/>
        <v>43332467.02</v>
      </c>
      <c r="Q33" s="32">
        <f t="shared" si="6"/>
        <v>0</v>
      </c>
      <c r="R33" s="32">
        <f t="shared" si="6"/>
        <v>74533798.96000001</v>
      </c>
      <c r="S33" s="32">
        <f t="shared" si="6"/>
        <v>27000000</v>
      </c>
      <c r="T33" s="32">
        <f t="shared" si="6"/>
        <v>0</v>
      </c>
      <c r="U33" s="32">
        <f t="shared" si="6"/>
        <v>600000</v>
      </c>
      <c r="V33" s="32">
        <f t="shared" si="6"/>
        <v>0</v>
      </c>
      <c r="W33" s="32">
        <f t="shared" si="6"/>
        <v>0</v>
      </c>
      <c r="X33" s="32">
        <f t="shared" si="6"/>
        <v>226660754.01</v>
      </c>
      <c r="Y33" s="32">
        <f t="shared" si="6"/>
        <v>115240000</v>
      </c>
      <c r="Z33" s="32">
        <f t="shared" si="6"/>
        <v>0</v>
      </c>
      <c r="AA33" s="32">
        <f t="shared" si="6"/>
        <v>735123496.3499999</v>
      </c>
      <c r="AB33" s="32">
        <f t="shared" si="6"/>
        <v>691188658.92</v>
      </c>
      <c r="AC33" s="32">
        <f t="shared" si="6"/>
        <v>0</v>
      </c>
      <c r="AD33" s="32">
        <f t="shared" si="6"/>
        <v>1974482542.76</v>
      </c>
      <c r="AE33" s="32">
        <f t="shared" si="6"/>
        <v>1486768144.1</v>
      </c>
      <c r="AF33" s="32">
        <f t="shared" si="6"/>
        <v>0</v>
      </c>
      <c r="AG33" s="32">
        <f t="shared" si="6"/>
        <v>3909200</v>
      </c>
      <c r="AH33" s="32">
        <f t="shared" si="6"/>
        <v>0</v>
      </c>
      <c r="AI33" s="32">
        <f t="shared" si="6"/>
        <v>0</v>
      </c>
      <c r="AJ33" s="32">
        <f t="shared" si="6"/>
        <v>65985043.760000005</v>
      </c>
      <c r="AK33" s="32">
        <f t="shared" si="6"/>
        <v>30710499.91</v>
      </c>
      <c r="AL33" s="32">
        <f t="shared" si="6"/>
        <v>0</v>
      </c>
      <c r="AM33" s="32">
        <f t="shared" si="6"/>
        <v>350000</v>
      </c>
      <c r="AN33" s="32">
        <f t="shared" si="6"/>
        <v>0</v>
      </c>
      <c r="AO33" s="32">
        <f t="shared" si="6"/>
        <v>0</v>
      </c>
      <c r="AP33" s="32">
        <f t="shared" si="6"/>
        <v>14838694.58</v>
      </c>
      <c r="AQ33" s="32">
        <f t="shared" si="6"/>
        <v>2680000</v>
      </c>
      <c r="AR33" s="32">
        <f t="shared" si="6"/>
        <v>0</v>
      </c>
      <c r="AS33" s="32">
        <f t="shared" si="6"/>
        <v>70000</v>
      </c>
      <c r="AT33" s="32">
        <f t="shared" si="6"/>
        <v>0</v>
      </c>
      <c r="AU33" s="32">
        <f t="shared" si="6"/>
        <v>0</v>
      </c>
      <c r="AV33" s="32">
        <f t="shared" si="6"/>
        <v>120000</v>
      </c>
      <c r="AW33" s="32">
        <f t="shared" si="6"/>
        <v>0</v>
      </c>
      <c r="AX33" s="32">
        <f t="shared" si="6"/>
        <v>0</v>
      </c>
      <c r="AY33" s="32">
        <f t="shared" si="6"/>
        <v>6590000</v>
      </c>
      <c r="AZ33" s="32">
        <f t="shared" si="6"/>
        <v>6000000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20000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3717976202.7499995</v>
      </c>
      <c r="BV33" s="32">
        <f t="shared" si="7"/>
        <v>2686998850.5599995</v>
      </c>
      <c r="BW33" s="32">
        <f t="shared" si="7"/>
        <v>0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92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5">
      <c r="A37" s="26">
        <f>A36+1</f>
        <v>302</v>
      </c>
      <c r="B37" s="28" t="s">
        <v>94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95</v>
      </c>
      <c r="C38" s="29">
        <v>6500000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6500000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96</v>
      </c>
      <c r="C39" s="29">
        <v>200000000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200000000</v>
      </c>
      <c r="BV39" s="30">
        <f t="shared" si="8"/>
        <v>0</v>
      </c>
      <c r="BW39" s="30">
        <f t="shared" si="8"/>
        <v>0</v>
      </c>
    </row>
    <row r="40" spans="1:75" s="33" customFormat="1" ht="15.75" thickBot="1">
      <c r="A40" s="71">
        <v>300</v>
      </c>
      <c r="B40" s="31" t="s">
        <v>97</v>
      </c>
      <c r="C40" s="32">
        <f aca="true" t="shared" si="9" ref="C40:BN40">SUM(C36:C39)</f>
        <v>206500000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206500000</v>
      </c>
      <c r="BV40" s="32">
        <f t="shared" si="10"/>
        <v>0</v>
      </c>
      <c r="BW40" s="32">
        <f t="shared" si="10"/>
        <v>0</v>
      </c>
    </row>
    <row r="41" spans="1:75" ht="13.5" thickTop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>
      <c r="A42" s="50"/>
      <c r="B42" s="48" t="s">
        <v>98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99</v>
      </c>
      <c r="C43" s="29">
        <v>5078510</v>
      </c>
      <c r="D43" s="29">
        <v>0</v>
      </c>
      <c r="E43" s="29">
        <v>0</v>
      </c>
      <c r="F43" s="29">
        <v>52690</v>
      </c>
      <c r="G43" s="29">
        <v>0</v>
      </c>
      <c r="H43" s="29">
        <v>0</v>
      </c>
      <c r="I43" s="29">
        <v>372440</v>
      </c>
      <c r="J43" s="29">
        <v>0</v>
      </c>
      <c r="K43" s="29">
        <v>0</v>
      </c>
      <c r="L43" s="29">
        <v>3729230</v>
      </c>
      <c r="M43" s="29">
        <v>0</v>
      </c>
      <c r="N43" s="29">
        <v>0</v>
      </c>
      <c r="O43" s="29">
        <v>4954810</v>
      </c>
      <c r="P43" s="29">
        <v>0</v>
      </c>
      <c r="Q43" s="29">
        <v>0</v>
      </c>
      <c r="R43" s="29">
        <v>1143280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3944160</v>
      </c>
      <c r="Y43" s="29">
        <v>0</v>
      </c>
      <c r="Z43" s="29">
        <v>0</v>
      </c>
      <c r="AA43" s="29">
        <v>3906520</v>
      </c>
      <c r="AB43" s="29">
        <v>0</v>
      </c>
      <c r="AC43" s="29">
        <v>0</v>
      </c>
      <c r="AD43" s="29">
        <v>33482650</v>
      </c>
      <c r="AE43" s="29">
        <v>0</v>
      </c>
      <c r="AF43" s="29">
        <v>0</v>
      </c>
      <c r="AG43" s="29">
        <v>29670</v>
      </c>
      <c r="AH43" s="29">
        <v>0</v>
      </c>
      <c r="AI43" s="29">
        <v>0</v>
      </c>
      <c r="AJ43" s="29">
        <v>2540720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90570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 aca="true" t="shared" si="11" ref="BU43:BW46">+C43+F43+I43+L43+O43+R43+U43+X43+AA43+AD43+AG43+AJ43+AM43+AP43+AS43+AV43+AY43+BB43+BE43+BH43+BK43+BN43+BQ43</f>
        <v>59325250</v>
      </c>
      <c r="BV43" s="30">
        <f t="shared" si="11"/>
        <v>0</v>
      </c>
      <c r="BW43" s="30">
        <f t="shared" si="11"/>
        <v>0</v>
      </c>
    </row>
    <row r="44" spans="1:75" ht="15">
      <c r="A44" s="26">
        <f>A43+1</f>
        <v>402</v>
      </c>
      <c r="B44" s="28" t="s">
        <v>100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 t="shared" si="11"/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101</v>
      </c>
      <c r="C45" s="29">
        <v>12605840</v>
      </c>
      <c r="D45" s="29">
        <v>0</v>
      </c>
      <c r="E45" s="29">
        <v>0</v>
      </c>
      <c r="F45" s="29">
        <v>339610</v>
      </c>
      <c r="G45" s="29">
        <v>0</v>
      </c>
      <c r="H45" s="29">
        <v>0</v>
      </c>
      <c r="I45" s="29">
        <v>364650</v>
      </c>
      <c r="J45" s="29">
        <v>0</v>
      </c>
      <c r="K45" s="29">
        <v>0</v>
      </c>
      <c r="L45" s="29">
        <v>19813020</v>
      </c>
      <c r="M45" s="29">
        <v>0</v>
      </c>
      <c r="N45" s="29">
        <v>0</v>
      </c>
      <c r="O45" s="29">
        <v>5570090</v>
      </c>
      <c r="P45" s="29">
        <v>0</v>
      </c>
      <c r="Q45" s="29">
        <v>0</v>
      </c>
      <c r="R45" s="29">
        <v>1086880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7869690</v>
      </c>
      <c r="Y45" s="29">
        <v>0</v>
      </c>
      <c r="Z45" s="29">
        <v>0</v>
      </c>
      <c r="AA45" s="29">
        <v>5681940</v>
      </c>
      <c r="AB45" s="29">
        <v>0</v>
      </c>
      <c r="AC45" s="29">
        <v>0</v>
      </c>
      <c r="AD45" s="29">
        <v>67892250</v>
      </c>
      <c r="AE45" s="29">
        <v>0</v>
      </c>
      <c r="AF45" s="29">
        <v>0</v>
      </c>
      <c r="AG45" s="29">
        <v>73410</v>
      </c>
      <c r="AH45" s="29">
        <v>0</v>
      </c>
      <c r="AI45" s="29">
        <v>0</v>
      </c>
      <c r="AJ45" s="29">
        <v>6375150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187290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 t="shared" si="11"/>
        <v>127859820</v>
      </c>
      <c r="BV45" s="30">
        <f t="shared" si="11"/>
        <v>0</v>
      </c>
      <c r="BW45" s="30">
        <f t="shared" si="11"/>
        <v>0</v>
      </c>
    </row>
    <row r="46" spans="1:75" ht="15">
      <c r="A46" s="26">
        <f>A45+1</f>
        <v>404</v>
      </c>
      <c r="B46" s="28" t="s">
        <v>102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 t="shared" si="11"/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1">
        <v>400</v>
      </c>
      <c r="B47" s="31" t="s">
        <v>103</v>
      </c>
      <c r="C47" s="32">
        <f aca="true" t="shared" si="12" ref="C47:BN47">SUM(C43:C46)</f>
        <v>17684350</v>
      </c>
      <c r="D47" s="32">
        <f t="shared" si="12"/>
        <v>0</v>
      </c>
      <c r="E47" s="32">
        <f t="shared" si="12"/>
        <v>0</v>
      </c>
      <c r="F47" s="32">
        <f t="shared" si="12"/>
        <v>392300</v>
      </c>
      <c r="G47" s="32">
        <f t="shared" si="12"/>
        <v>0</v>
      </c>
      <c r="H47" s="32">
        <f t="shared" si="12"/>
        <v>0</v>
      </c>
      <c r="I47" s="32">
        <f t="shared" si="12"/>
        <v>737090</v>
      </c>
      <c r="J47" s="32">
        <f t="shared" si="12"/>
        <v>0</v>
      </c>
      <c r="K47" s="32">
        <f t="shared" si="12"/>
        <v>0</v>
      </c>
      <c r="L47" s="32">
        <f t="shared" si="12"/>
        <v>23542250</v>
      </c>
      <c r="M47" s="32">
        <f t="shared" si="12"/>
        <v>0</v>
      </c>
      <c r="N47" s="32">
        <f t="shared" si="12"/>
        <v>0</v>
      </c>
      <c r="O47" s="32">
        <f t="shared" si="12"/>
        <v>10524900</v>
      </c>
      <c r="P47" s="32">
        <f t="shared" si="12"/>
        <v>0</v>
      </c>
      <c r="Q47" s="32">
        <f t="shared" si="12"/>
        <v>0</v>
      </c>
      <c r="R47" s="32">
        <f t="shared" si="12"/>
        <v>2230160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11813850</v>
      </c>
      <c r="Y47" s="32">
        <f t="shared" si="12"/>
        <v>0</v>
      </c>
      <c r="Z47" s="32">
        <f t="shared" si="12"/>
        <v>0</v>
      </c>
      <c r="AA47" s="32">
        <f t="shared" si="12"/>
        <v>9588460</v>
      </c>
      <c r="AB47" s="32">
        <f t="shared" si="12"/>
        <v>0</v>
      </c>
      <c r="AC47" s="32">
        <f t="shared" si="12"/>
        <v>0</v>
      </c>
      <c r="AD47" s="32">
        <f t="shared" si="12"/>
        <v>101374900</v>
      </c>
      <c r="AE47" s="32">
        <f t="shared" si="12"/>
        <v>0</v>
      </c>
      <c r="AF47" s="32">
        <f t="shared" si="12"/>
        <v>0</v>
      </c>
      <c r="AG47" s="32">
        <f t="shared" si="12"/>
        <v>103080</v>
      </c>
      <c r="AH47" s="32">
        <f t="shared" si="12"/>
        <v>0</v>
      </c>
      <c r="AI47" s="32">
        <f t="shared" si="12"/>
        <v>0</v>
      </c>
      <c r="AJ47" s="32">
        <f t="shared" si="12"/>
        <v>8915870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277860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0</v>
      </c>
      <c r="BL47" s="32">
        <f t="shared" si="12"/>
        <v>0</v>
      </c>
      <c r="BM47" s="32">
        <f t="shared" si="12"/>
        <v>0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187185070</v>
      </c>
      <c r="BV47" s="32">
        <f t="shared" si="13"/>
        <v>0</v>
      </c>
      <c r="BW47" s="32">
        <f t="shared" si="13"/>
        <v>0</v>
      </c>
    </row>
    <row r="48" spans="1:75" ht="13.5" thickTop="1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2.75">
      <c r="A49" s="50"/>
      <c r="B49" s="48" t="s">
        <v>104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105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790000000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>+C50+F50+I50+L50+O50+R50+U50+X50+AA50+AD50+AG50+AJ50+AM50+AP50+AS50+AV50+AY50+BB50+BE50+BH50+BK50+BN50+BQ50</f>
        <v>790000000</v>
      </c>
      <c r="BV50" s="30">
        <f>+D50+G50+J50+M50+P50+S50+V50+Y50+AB50+AE50+AH50+AK50+AN50+AQ50+AT50+AW50+AZ50+BC50+BF50+BI50+BL50+BO50+BR50</f>
        <v>0</v>
      </c>
      <c r="BW50" s="30">
        <f>+E50+H50+K50+N50+Q50+T50+W50+Z50+AC50+AF50+AI50+AL50+AO50+AR50+AU50+AX50+BA50+BD50+BG50+BJ50+BM50+BP50+BS50</f>
        <v>0</v>
      </c>
    </row>
    <row r="51" spans="1:75" s="33" customFormat="1" ht="15.75" thickBot="1">
      <c r="A51" s="71">
        <v>500</v>
      </c>
      <c r="B51" s="31" t="s">
        <v>106</v>
      </c>
      <c r="C51" s="32">
        <f aca="true" t="shared" si="14" ref="C51:BN51">SUM(C50)</f>
        <v>0</v>
      </c>
      <c r="D51" s="32">
        <f t="shared" si="14"/>
        <v>0</v>
      </c>
      <c r="E51" s="32">
        <f t="shared" si="14"/>
        <v>0</v>
      </c>
      <c r="F51" s="32">
        <f t="shared" si="14"/>
        <v>0</v>
      </c>
      <c r="G51" s="32">
        <f t="shared" si="14"/>
        <v>0</v>
      </c>
      <c r="H51" s="32">
        <f t="shared" si="14"/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 t="shared" si="14"/>
        <v>0</v>
      </c>
      <c r="P51" s="32">
        <f t="shared" si="14"/>
        <v>0</v>
      </c>
      <c r="Q51" s="32">
        <f t="shared" si="14"/>
        <v>0</v>
      </c>
      <c r="R51" s="32">
        <f t="shared" si="14"/>
        <v>0</v>
      </c>
      <c r="S51" s="32">
        <f t="shared" si="14"/>
        <v>0</v>
      </c>
      <c r="T51" s="32">
        <f t="shared" si="14"/>
        <v>0</v>
      </c>
      <c r="U51" s="32">
        <f t="shared" si="14"/>
        <v>0</v>
      </c>
      <c r="V51" s="32">
        <f t="shared" si="14"/>
        <v>0</v>
      </c>
      <c r="W51" s="32">
        <f t="shared" si="14"/>
        <v>0</v>
      </c>
      <c r="X51" s="32">
        <f t="shared" si="14"/>
        <v>0</v>
      </c>
      <c r="Y51" s="32">
        <f t="shared" si="14"/>
        <v>0</v>
      </c>
      <c r="Z51" s="32">
        <f t="shared" si="14"/>
        <v>0</v>
      </c>
      <c r="AA51" s="32">
        <f t="shared" si="14"/>
        <v>0</v>
      </c>
      <c r="AB51" s="32">
        <f t="shared" si="14"/>
        <v>0</v>
      </c>
      <c r="AC51" s="32">
        <f t="shared" si="14"/>
        <v>0</v>
      </c>
      <c r="AD51" s="32">
        <f t="shared" si="14"/>
        <v>0</v>
      </c>
      <c r="AE51" s="32">
        <f t="shared" si="14"/>
        <v>0</v>
      </c>
      <c r="AF51" s="32">
        <f t="shared" si="14"/>
        <v>0</v>
      </c>
      <c r="AG51" s="32">
        <f t="shared" si="14"/>
        <v>0</v>
      </c>
      <c r="AH51" s="32">
        <f t="shared" si="14"/>
        <v>0</v>
      </c>
      <c r="AI51" s="32">
        <f t="shared" si="14"/>
        <v>0</v>
      </c>
      <c r="AJ51" s="32">
        <f t="shared" si="14"/>
        <v>0</v>
      </c>
      <c r="AK51" s="32">
        <f t="shared" si="14"/>
        <v>0</v>
      </c>
      <c r="AL51" s="32">
        <f t="shared" si="14"/>
        <v>0</v>
      </c>
      <c r="AM51" s="32">
        <f t="shared" si="14"/>
        <v>0</v>
      </c>
      <c r="AN51" s="32">
        <f t="shared" si="14"/>
        <v>0</v>
      </c>
      <c r="AO51" s="32">
        <f t="shared" si="14"/>
        <v>0</v>
      </c>
      <c r="AP51" s="32">
        <f t="shared" si="14"/>
        <v>0</v>
      </c>
      <c r="AQ51" s="32">
        <f t="shared" si="14"/>
        <v>0</v>
      </c>
      <c r="AR51" s="32">
        <f t="shared" si="14"/>
        <v>0</v>
      </c>
      <c r="AS51" s="32">
        <f t="shared" si="14"/>
        <v>0</v>
      </c>
      <c r="AT51" s="32">
        <f t="shared" si="14"/>
        <v>0</v>
      </c>
      <c r="AU51" s="32">
        <f t="shared" si="14"/>
        <v>0</v>
      </c>
      <c r="AV51" s="32">
        <f t="shared" si="14"/>
        <v>0</v>
      </c>
      <c r="AW51" s="32">
        <f t="shared" si="14"/>
        <v>0</v>
      </c>
      <c r="AX51" s="32">
        <f t="shared" si="14"/>
        <v>0</v>
      </c>
      <c r="AY51" s="32">
        <f t="shared" si="14"/>
        <v>0</v>
      </c>
      <c r="AZ51" s="32">
        <f t="shared" si="14"/>
        <v>0</v>
      </c>
      <c r="BA51" s="32">
        <f t="shared" si="14"/>
        <v>0</v>
      </c>
      <c r="BB51" s="32">
        <f t="shared" si="14"/>
        <v>0</v>
      </c>
      <c r="BC51" s="32">
        <f t="shared" si="14"/>
        <v>0</v>
      </c>
      <c r="BD51" s="32">
        <f t="shared" si="14"/>
        <v>0</v>
      </c>
      <c r="BE51" s="32">
        <f t="shared" si="14"/>
        <v>0</v>
      </c>
      <c r="BF51" s="32">
        <f t="shared" si="14"/>
        <v>0</v>
      </c>
      <c r="BG51" s="32">
        <f t="shared" si="14"/>
        <v>0</v>
      </c>
      <c r="BH51" s="32">
        <f t="shared" si="14"/>
        <v>0</v>
      </c>
      <c r="BI51" s="32">
        <f t="shared" si="14"/>
        <v>0</v>
      </c>
      <c r="BJ51" s="32">
        <f t="shared" si="14"/>
        <v>0</v>
      </c>
      <c r="BK51" s="32">
        <f t="shared" si="14"/>
        <v>0</v>
      </c>
      <c r="BL51" s="32">
        <f t="shared" si="14"/>
        <v>0</v>
      </c>
      <c r="BM51" s="32">
        <f t="shared" si="14"/>
        <v>0</v>
      </c>
      <c r="BN51" s="32">
        <f t="shared" si="14"/>
        <v>790000000</v>
      </c>
      <c r="BO51" s="32">
        <f aca="true" t="shared" si="15" ref="BO51:BW51">SUM(BO50)</f>
        <v>0</v>
      </c>
      <c r="BP51" s="32">
        <f t="shared" si="15"/>
        <v>0</v>
      </c>
      <c r="BQ51" s="32">
        <f t="shared" si="15"/>
        <v>0</v>
      </c>
      <c r="BR51" s="32">
        <f t="shared" si="15"/>
        <v>0</v>
      </c>
      <c r="BS51" s="32">
        <f t="shared" si="15"/>
        <v>0</v>
      </c>
      <c r="BT51" s="32"/>
      <c r="BU51" s="32">
        <f t="shared" si="15"/>
        <v>790000000</v>
      </c>
      <c r="BV51" s="32">
        <f t="shared" si="15"/>
        <v>0</v>
      </c>
      <c r="BW51" s="32">
        <f t="shared" si="15"/>
        <v>0</v>
      </c>
    </row>
    <row r="52" spans="1:75" ht="13.5" thickTop="1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2.75">
      <c r="A53" s="50"/>
      <c r="B53" s="48" t="s">
        <v>107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108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336995100</v>
      </c>
      <c r="BR54" s="29">
        <v>0</v>
      </c>
      <c r="BS54" s="29">
        <v>0</v>
      </c>
      <c r="BT54" s="29"/>
      <c r="BU54" s="30">
        <f aca="true" t="shared" si="16" ref="BU54:BW55">+C54+F54+I54+L54+O54+R54+U54+X54+AA54+AD54+AG54+AJ54+AM54+AP54+AS54+AV54+AY54+BB54+BE54+BH54+BK54+BN54+BQ54</f>
        <v>336995100</v>
      </c>
      <c r="BV54" s="30">
        <f t="shared" si="16"/>
        <v>0</v>
      </c>
      <c r="BW54" s="30">
        <f t="shared" si="16"/>
        <v>0</v>
      </c>
    </row>
    <row r="55" spans="1:75" ht="15">
      <c r="A55" s="26">
        <f>A54+1</f>
        <v>702</v>
      </c>
      <c r="B55" s="28" t="s">
        <v>109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46601500</v>
      </c>
      <c r="BR55" s="29">
        <v>0</v>
      </c>
      <c r="BS55" s="29">
        <v>0</v>
      </c>
      <c r="BT55" s="29"/>
      <c r="BU55" s="30">
        <f t="shared" si="16"/>
        <v>46601500</v>
      </c>
      <c r="BV55" s="30">
        <f t="shared" si="16"/>
        <v>0</v>
      </c>
      <c r="BW55" s="30">
        <f t="shared" si="16"/>
        <v>0</v>
      </c>
    </row>
    <row r="56" spans="1:75" s="33" customFormat="1" ht="15.75" thickBot="1">
      <c r="A56" s="71">
        <v>700</v>
      </c>
      <c r="B56" s="31" t="s">
        <v>110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 aca="true" t="shared" si="18" ref="BO56:BW56">SUM(BO54:BO55)</f>
        <v>0</v>
      </c>
      <c r="BP56" s="32">
        <f t="shared" si="18"/>
        <v>0</v>
      </c>
      <c r="BQ56" s="32">
        <f t="shared" si="18"/>
        <v>383596600</v>
      </c>
      <c r="BR56" s="32">
        <f t="shared" si="18"/>
        <v>0</v>
      </c>
      <c r="BS56" s="32">
        <f t="shared" si="18"/>
        <v>0</v>
      </c>
      <c r="BT56" s="32"/>
      <c r="BU56" s="32">
        <f t="shared" si="18"/>
        <v>383596600</v>
      </c>
      <c r="BV56" s="32">
        <f t="shared" si="18"/>
        <v>0</v>
      </c>
      <c r="BW56" s="32">
        <f t="shared" si="18"/>
        <v>0</v>
      </c>
    </row>
    <row r="57" spans="1:75" ht="16.5" thickBot="1" thickTop="1">
      <c r="A57" s="36"/>
      <c r="B57" s="37" t="s">
        <v>111</v>
      </c>
      <c r="C57" s="38">
        <f aca="true" t="shared" si="19" ref="C57:BN57">+C25+C33+C40+C47+C51+C56</f>
        <v>929246184.4100001</v>
      </c>
      <c r="D57" s="38">
        <f t="shared" si="19"/>
        <v>194472470.61</v>
      </c>
      <c r="E57" s="38">
        <f t="shared" si="19"/>
        <v>0</v>
      </c>
      <c r="F57" s="38">
        <f t="shared" si="19"/>
        <v>3162580</v>
      </c>
      <c r="G57" s="38">
        <f t="shared" si="19"/>
        <v>0</v>
      </c>
      <c r="H57" s="38">
        <f t="shared" si="19"/>
        <v>0</v>
      </c>
      <c r="I57" s="38">
        <f t="shared" si="19"/>
        <v>171536290</v>
      </c>
      <c r="J57" s="38">
        <f t="shared" si="19"/>
        <v>0</v>
      </c>
      <c r="K57" s="38">
        <f t="shared" si="19"/>
        <v>0</v>
      </c>
      <c r="L57" s="38">
        <f t="shared" si="19"/>
        <v>508367142.07</v>
      </c>
      <c r="M57" s="38">
        <f t="shared" si="19"/>
        <v>114717000</v>
      </c>
      <c r="N57" s="38">
        <f t="shared" si="19"/>
        <v>0</v>
      </c>
      <c r="O57" s="38">
        <f t="shared" si="19"/>
        <v>195712925.85</v>
      </c>
      <c r="P57" s="38">
        <f t="shared" si="19"/>
        <v>43332467.02</v>
      </c>
      <c r="Q57" s="38">
        <f t="shared" si="19"/>
        <v>0</v>
      </c>
      <c r="R57" s="38">
        <f t="shared" si="19"/>
        <v>96979488.96000001</v>
      </c>
      <c r="S57" s="38">
        <f t="shared" si="19"/>
        <v>27000000</v>
      </c>
      <c r="T57" s="38">
        <f t="shared" si="19"/>
        <v>0</v>
      </c>
      <c r="U57" s="38">
        <f t="shared" si="19"/>
        <v>2807840</v>
      </c>
      <c r="V57" s="38">
        <f t="shared" si="19"/>
        <v>0</v>
      </c>
      <c r="W57" s="38">
        <f t="shared" si="19"/>
        <v>0</v>
      </c>
      <c r="X57" s="38">
        <f t="shared" si="19"/>
        <v>349815174.01</v>
      </c>
      <c r="Y57" s="38">
        <f t="shared" si="19"/>
        <v>115240000</v>
      </c>
      <c r="Z57" s="38">
        <f t="shared" si="19"/>
        <v>0</v>
      </c>
      <c r="AA57" s="38">
        <f t="shared" si="19"/>
        <v>1096337256.35</v>
      </c>
      <c r="AB57" s="38">
        <f t="shared" si="19"/>
        <v>691188658.92</v>
      </c>
      <c r="AC57" s="38">
        <f t="shared" si="19"/>
        <v>0</v>
      </c>
      <c r="AD57" s="38">
        <f t="shared" si="19"/>
        <v>2375481542.76</v>
      </c>
      <c r="AE57" s="38">
        <f t="shared" si="19"/>
        <v>1486768144.1</v>
      </c>
      <c r="AF57" s="38">
        <f t="shared" si="19"/>
        <v>0</v>
      </c>
      <c r="AG57" s="38">
        <f t="shared" si="19"/>
        <v>7140010</v>
      </c>
      <c r="AH57" s="38">
        <f t="shared" si="19"/>
        <v>0</v>
      </c>
      <c r="AI57" s="38">
        <f t="shared" si="19"/>
        <v>0</v>
      </c>
      <c r="AJ57" s="38">
        <f t="shared" si="19"/>
        <v>504476113.76</v>
      </c>
      <c r="AK57" s="38">
        <f t="shared" si="19"/>
        <v>30710499.91</v>
      </c>
      <c r="AL57" s="38">
        <f t="shared" si="19"/>
        <v>0</v>
      </c>
      <c r="AM57" s="38">
        <f t="shared" si="19"/>
        <v>2043030</v>
      </c>
      <c r="AN57" s="38">
        <f t="shared" si="19"/>
        <v>0</v>
      </c>
      <c r="AO57" s="38">
        <f t="shared" si="19"/>
        <v>0</v>
      </c>
      <c r="AP57" s="38">
        <f t="shared" si="19"/>
        <v>37404054.58</v>
      </c>
      <c r="AQ57" s="38">
        <f t="shared" si="19"/>
        <v>2680000</v>
      </c>
      <c r="AR57" s="38">
        <f t="shared" si="19"/>
        <v>0</v>
      </c>
      <c r="AS57" s="38">
        <f t="shared" si="19"/>
        <v>21395080</v>
      </c>
      <c r="AT57" s="38">
        <f t="shared" si="19"/>
        <v>0</v>
      </c>
      <c r="AU57" s="38">
        <f t="shared" si="19"/>
        <v>0</v>
      </c>
      <c r="AV57" s="38">
        <f t="shared" si="19"/>
        <v>396280</v>
      </c>
      <c r="AW57" s="38">
        <f t="shared" si="19"/>
        <v>0</v>
      </c>
      <c r="AX57" s="38">
        <f t="shared" si="19"/>
        <v>0</v>
      </c>
      <c r="AY57" s="38">
        <f t="shared" si="19"/>
        <v>6590000</v>
      </c>
      <c r="AZ57" s="38">
        <f t="shared" si="19"/>
        <v>6000000</v>
      </c>
      <c r="BA57" s="38">
        <f t="shared" si="19"/>
        <v>0</v>
      </c>
      <c r="BB57" s="38">
        <f t="shared" si="19"/>
        <v>0</v>
      </c>
      <c r="BC57" s="38">
        <f t="shared" si="19"/>
        <v>0</v>
      </c>
      <c r="BD57" s="38">
        <f t="shared" si="19"/>
        <v>0</v>
      </c>
      <c r="BE57" s="38">
        <f t="shared" si="19"/>
        <v>9490990</v>
      </c>
      <c r="BF57" s="38">
        <f t="shared" si="19"/>
        <v>0</v>
      </c>
      <c r="BG57" s="38">
        <f t="shared" si="19"/>
        <v>0</v>
      </c>
      <c r="BH57" s="38">
        <f t="shared" si="19"/>
        <v>365839000</v>
      </c>
      <c r="BI57" s="38">
        <f t="shared" si="19"/>
        <v>0</v>
      </c>
      <c r="BJ57" s="38">
        <f t="shared" si="19"/>
        <v>0</v>
      </c>
      <c r="BK57" s="38">
        <f t="shared" si="19"/>
        <v>0</v>
      </c>
      <c r="BL57" s="38">
        <f t="shared" si="19"/>
        <v>0</v>
      </c>
      <c r="BM57" s="38">
        <f t="shared" si="19"/>
        <v>0</v>
      </c>
      <c r="BN57" s="38">
        <f t="shared" si="19"/>
        <v>790000000</v>
      </c>
      <c r="BO57" s="38">
        <f aca="true" t="shared" si="20" ref="BO57:BW57">+BO25+BO33+BO40+BO47+BO51+BO56</f>
        <v>0</v>
      </c>
      <c r="BP57" s="38">
        <f t="shared" si="20"/>
        <v>0</v>
      </c>
      <c r="BQ57" s="38">
        <f t="shared" si="20"/>
        <v>383596600</v>
      </c>
      <c r="BR57" s="38">
        <f t="shared" si="20"/>
        <v>0</v>
      </c>
      <c r="BS57" s="38">
        <f t="shared" si="20"/>
        <v>0</v>
      </c>
      <c r="BT57" s="38"/>
      <c r="BU57" s="38">
        <f>+BU12+BU25+BU33+BU40+BU47+BU51+BU56</f>
        <v>7857817582.75</v>
      </c>
      <c r="BV57" s="38">
        <f t="shared" si="20"/>
        <v>2712109240.5599995</v>
      </c>
      <c r="BW57" s="38">
        <f t="shared" si="20"/>
        <v>0</v>
      </c>
    </row>
  </sheetData>
  <sheetProtection/>
  <mergeCells count="75">
    <mergeCell ref="C3:F3"/>
    <mergeCell ref="B7:B8"/>
    <mergeCell ref="C7:E7"/>
    <mergeCell ref="F7:H7"/>
    <mergeCell ref="I7:K7"/>
    <mergeCell ref="A1:B1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R9:S9"/>
    <mergeCell ref="U9:V9"/>
    <mergeCell ref="X9:Y9"/>
    <mergeCell ref="AA9:AB9"/>
    <mergeCell ref="AD9:AE9"/>
    <mergeCell ref="AG9:AH9"/>
    <mergeCell ref="AJ9:AK9"/>
    <mergeCell ref="AM9:AN9"/>
    <mergeCell ref="AP9:AQ9"/>
    <mergeCell ref="AS9:AT9"/>
    <mergeCell ref="AV9:AW9"/>
    <mergeCell ref="AY9:AZ9"/>
    <mergeCell ref="BU9:BV9"/>
    <mergeCell ref="BB9:BC9"/>
    <mergeCell ref="BE9:BF9"/>
    <mergeCell ref="BH9:BI9"/>
    <mergeCell ref="BK9:BL9"/>
    <mergeCell ref="BN9:BO9"/>
    <mergeCell ref="BQ9:BR9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 Maria Lena</cp:lastModifiedBy>
  <cp:lastPrinted>2021-05-12T10:02:45Z</cp:lastPrinted>
  <dcterms:created xsi:type="dcterms:W3CDTF">2000-01-20T08:39:24Z</dcterms:created>
  <dcterms:modified xsi:type="dcterms:W3CDTF">2021-05-21T08:25:57Z</dcterms:modified>
  <cp:category/>
  <cp:version/>
  <cp:contentType/>
  <cp:contentStatus/>
</cp:coreProperties>
</file>